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548" activeTab="4"/>
  </bookViews>
  <sheets>
    <sheet name="2" sheetId="1" r:id="rId1"/>
    <sheet name="4" sheetId="4" r:id="rId2"/>
    <sheet name="5" sheetId="5" r:id="rId3"/>
    <sheet name="7" sheetId="7" r:id="rId4"/>
    <sheet name="8" sheetId="8" r:id="rId5"/>
  </sheets>
  <definedNames>
    <definedName name="_xlnm.Print_Area" localSheetId="0">'2'!$A$1:$V$115</definedName>
    <definedName name="_xlnm.Print_Area" localSheetId="1">'4'!$A$1:$X$145</definedName>
    <definedName name="_xlnm.Print_Area" localSheetId="2">'5'!$A$1:$V$130</definedName>
    <definedName name="_xlnm.Print_Area" localSheetId="3">'7'!$A$1:$V$45</definedName>
    <definedName name="_xlnm.Print_Area" localSheetId="4">'8'!$A$1:$Y$212</definedName>
  </definedNames>
  <calcPr calcId="124519"/>
</workbook>
</file>

<file path=xl/calcChain.xml><?xml version="1.0" encoding="utf-8"?>
<calcChain xmlns="http://schemas.openxmlformats.org/spreadsheetml/2006/main">
  <c r="F38" i="4"/>
  <c r="F39"/>
  <c r="G37"/>
  <c r="X77" i="8"/>
  <c r="X187"/>
  <c r="W187"/>
  <c r="X179"/>
  <c r="W179"/>
  <c r="X172"/>
  <c r="W172"/>
  <c r="X167"/>
  <c r="W167"/>
  <c r="X158"/>
  <c r="W158"/>
  <c r="X153"/>
  <c r="W153"/>
  <c r="X146"/>
  <c r="W146"/>
  <c r="X75"/>
  <c r="X73" s="1"/>
  <c r="W75"/>
  <c r="X54"/>
  <c r="W54"/>
  <c r="U77"/>
  <c r="U187"/>
  <c r="T187"/>
  <c r="U179"/>
  <c r="T179"/>
  <c r="U172"/>
  <c r="T172"/>
  <c r="U167"/>
  <c r="T167"/>
  <c r="U158"/>
  <c r="T158"/>
  <c r="U153"/>
  <c r="T153"/>
  <c r="U146"/>
  <c r="T146"/>
  <c r="U75"/>
  <c r="T75"/>
  <c r="U54"/>
  <c r="T54"/>
  <c r="O187"/>
  <c r="N187"/>
  <c r="O179"/>
  <c r="N179"/>
  <c r="O172"/>
  <c r="N172"/>
  <c r="O167"/>
  <c r="N167"/>
  <c r="O158"/>
  <c r="N158"/>
  <c r="O153"/>
  <c r="N153"/>
  <c r="O146"/>
  <c r="N146"/>
  <c r="O77"/>
  <c r="O75"/>
  <c r="N75"/>
  <c r="O54"/>
  <c r="N54"/>
  <c r="L189"/>
  <c r="L187"/>
  <c r="K187"/>
  <c r="L179"/>
  <c r="K179"/>
  <c r="L172"/>
  <c r="K172"/>
  <c r="K170" s="1"/>
  <c r="L167"/>
  <c r="K167"/>
  <c r="I167"/>
  <c r="H167"/>
  <c r="L158"/>
  <c r="K158"/>
  <c r="I158"/>
  <c r="H158"/>
  <c r="L155"/>
  <c r="L153" s="1"/>
  <c r="L148"/>
  <c r="L146" s="1"/>
  <c r="L77"/>
  <c r="L54"/>
  <c r="I189"/>
  <c r="I187" s="1"/>
  <c r="H179"/>
  <c r="I179"/>
  <c r="I172"/>
  <c r="I170" s="1"/>
  <c r="H172"/>
  <c r="I155"/>
  <c r="I153" s="1"/>
  <c r="I148"/>
  <c r="I146" s="1"/>
  <c r="I109"/>
  <c r="H109"/>
  <c r="I77"/>
  <c r="I75" s="1"/>
  <c r="I73" s="1"/>
  <c r="X196"/>
  <c r="W196"/>
  <c r="U196"/>
  <c r="T196"/>
  <c r="O196"/>
  <c r="N196"/>
  <c r="L196"/>
  <c r="K196"/>
  <c r="I196"/>
  <c r="H196"/>
  <c r="X68"/>
  <c r="W68"/>
  <c r="U68"/>
  <c r="T68"/>
  <c r="O68"/>
  <c r="N68"/>
  <c r="L68"/>
  <c r="I68"/>
  <c r="V49"/>
  <c r="V50"/>
  <c r="Q49"/>
  <c r="R49"/>
  <c r="S49"/>
  <c r="Q50"/>
  <c r="R50"/>
  <c r="S50"/>
  <c r="M49"/>
  <c r="M50"/>
  <c r="M51"/>
  <c r="J49"/>
  <c r="J50"/>
  <c r="J51"/>
  <c r="G49"/>
  <c r="G50"/>
  <c r="G51"/>
  <c r="V137"/>
  <c r="Q137"/>
  <c r="R137"/>
  <c r="S137"/>
  <c r="M137"/>
  <c r="J137"/>
  <c r="G137"/>
  <c r="V135"/>
  <c r="Q135"/>
  <c r="R135"/>
  <c r="S135"/>
  <c r="M135"/>
  <c r="J135"/>
  <c r="G135"/>
  <c r="V102"/>
  <c r="V103"/>
  <c r="Q102"/>
  <c r="R102"/>
  <c r="S102"/>
  <c r="Q103"/>
  <c r="R103"/>
  <c r="S103"/>
  <c r="M102"/>
  <c r="M103"/>
  <c r="J102"/>
  <c r="J103"/>
  <c r="I93"/>
  <c r="I91" s="1"/>
  <c r="V95"/>
  <c r="Q95"/>
  <c r="R95"/>
  <c r="S95"/>
  <c r="M95"/>
  <c r="J95"/>
  <c r="G95"/>
  <c r="H70"/>
  <c r="G70" s="1"/>
  <c r="L164"/>
  <c r="L162" s="1"/>
  <c r="V166"/>
  <c r="Q166"/>
  <c r="R166"/>
  <c r="S166"/>
  <c r="M166"/>
  <c r="J166"/>
  <c r="G166"/>
  <c r="V139"/>
  <c r="V140"/>
  <c r="Q139"/>
  <c r="R139"/>
  <c r="S139"/>
  <c r="Q140"/>
  <c r="R140"/>
  <c r="S140"/>
  <c r="M140"/>
  <c r="J139"/>
  <c r="J140"/>
  <c r="G139"/>
  <c r="G140"/>
  <c r="V120"/>
  <c r="V121"/>
  <c r="R120"/>
  <c r="S120"/>
  <c r="R121"/>
  <c r="S121"/>
  <c r="Q120"/>
  <c r="P120" s="1"/>
  <c r="Q121"/>
  <c r="M120"/>
  <c r="M121"/>
  <c r="J120"/>
  <c r="J121"/>
  <c r="G120"/>
  <c r="G121"/>
  <c r="V119"/>
  <c r="Q119"/>
  <c r="R119"/>
  <c r="S119"/>
  <c r="M119"/>
  <c r="J119"/>
  <c r="G119"/>
  <c r="M139"/>
  <c r="H127"/>
  <c r="H125" s="1"/>
  <c r="I127"/>
  <c r="I125" s="1"/>
  <c r="K127"/>
  <c r="K125" s="1"/>
  <c r="L127"/>
  <c r="L125" s="1"/>
  <c r="N127"/>
  <c r="N125" s="1"/>
  <c r="O127"/>
  <c r="O125" s="1"/>
  <c r="T127"/>
  <c r="T125" s="1"/>
  <c r="U127"/>
  <c r="U125" s="1"/>
  <c r="W127"/>
  <c r="W125" s="1"/>
  <c r="X127"/>
  <c r="X125" s="1"/>
  <c r="V110"/>
  <c r="V111"/>
  <c r="V112"/>
  <c r="V113"/>
  <c r="V114"/>
  <c r="V115"/>
  <c r="V116"/>
  <c r="V117"/>
  <c r="X109"/>
  <c r="W109"/>
  <c r="S110"/>
  <c r="S111"/>
  <c r="S112"/>
  <c r="S113"/>
  <c r="S114"/>
  <c r="S115"/>
  <c r="S116"/>
  <c r="S117"/>
  <c r="U109"/>
  <c r="U107" s="1"/>
  <c r="T109"/>
  <c r="Q111"/>
  <c r="R111"/>
  <c r="Q112"/>
  <c r="R112"/>
  <c r="Q113"/>
  <c r="R113"/>
  <c r="Q114"/>
  <c r="R114"/>
  <c r="Q115"/>
  <c r="R115"/>
  <c r="Q116"/>
  <c r="R116"/>
  <c r="Q117"/>
  <c r="R117"/>
  <c r="M110"/>
  <c r="M111"/>
  <c r="M112"/>
  <c r="M113"/>
  <c r="M114"/>
  <c r="M115"/>
  <c r="M116"/>
  <c r="M117"/>
  <c r="O109"/>
  <c r="N109"/>
  <c r="J110"/>
  <c r="J111"/>
  <c r="J112"/>
  <c r="J113"/>
  <c r="J114"/>
  <c r="J115"/>
  <c r="J116"/>
  <c r="J117"/>
  <c r="L109"/>
  <c r="L107" s="1"/>
  <c r="K109"/>
  <c r="G110"/>
  <c r="G111"/>
  <c r="G112"/>
  <c r="G113"/>
  <c r="G114"/>
  <c r="G115"/>
  <c r="G116"/>
  <c r="G117"/>
  <c r="V101"/>
  <c r="S101"/>
  <c r="R101"/>
  <c r="Q101"/>
  <c r="M101"/>
  <c r="J101"/>
  <c r="G101"/>
  <c r="V80"/>
  <c r="S80"/>
  <c r="Q80"/>
  <c r="R80"/>
  <c r="M80"/>
  <c r="J80"/>
  <c r="G80"/>
  <c r="V69"/>
  <c r="V70"/>
  <c r="V71"/>
  <c r="V72"/>
  <c r="S69"/>
  <c r="S70"/>
  <c r="S71"/>
  <c r="S72"/>
  <c r="R70"/>
  <c r="R71"/>
  <c r="R72"/>
  <c r="Q69"/>
  <c r="Q71"/>
  <c r="Q72"/>
  <c r="M69"/>
  <c r="M70"/>
  <c r="M71"/>
  <c r="M72"/>
  <c r="J69"/>
  <c r="J71"/>
  <c r="J72"/>
  <c r="K70" s="1"/>
  <c r="K68" s="1"/>
  <c r="G69"/>
  <c r="G71"/>
  <c r="G72"/>
  <c r="G57"/>
  <c r="J57"/>
  <c r="M57"/>
  <c r="Q57"/>
  <c r="R57"/>
  <c r="S57"/>
  <c r="V57"/>
  <c r="G38"/>
  <c r="J38"/>
  <c r="M38"/>
  <c r="Q38"/>
  <c r="R38"/>
  <c r="S38"/>
  <c r="V38"/>
  <c r="G25"/>
  <c r="J25"/>
  <c r="M25"/>
  <c r="Q25"/>
  <c r="R25"/>
  <c r="S25"/>
  <c r="V25"/>
  <c r="N51" i="5"/>
  <c r="S51"/>
  <c r="O51"/>
  <c r="P51"/>
  <c r="J51"/>
  <c r="V51" s="1"/>
  <c r="G51"/>
  <c r="D51"/>
  <c r="W37" i="4"/>
  <c r="V37"/>
  <c r="U38"/>
  <c r="U39"/>
  <c r="T37"/>
  <c r="S37"/>
  <c r="R39"/>
  <c r="P39"/>
  <c r="Q39"/>
  <c r="L39"/>
  <c r="N37"/>
  <c r="M37"/>
  <c r="I39"/>
  <c r="J37"/>
  <c r="L59" i="5"/>
  <c r="N9" i="1"/>
  <c r="O9"/>
  <c r="N11"/>
  <c r="O11"/>
  <c r="N13"/>
  <c r="O13"/>
  <c r="N14"/>
  <c r="O14"/>
  <c r="N15"/>
  <c r="O15"/>
  <c r="N16"/>
  <c r="O16"/>
  <c r="N18"/>
  <c r="O18"/>
  <c r="N19"/>
  <c r="O19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1"/>
  <c r="O41"/>
  <c r="N42"/>
  <c r="O42"/>
  <c r="N43"/>
  <c r="O43"/>
  <c r="N45"/>
  <c r="O45"/>
  <c r="N47"/>
  <c r="O47"/>
  <c r="N48"/>
  <c r="O48"/>
  <c r="N50"/>
  <c r="O50"/>
  <c r="N51"/>
  <c r="O51"/>
  <c r="N53"/>
  <c r="O53"/>
  <c r="N54"/>
  <c r="O54"/>
  <c r="N55"/>
  <c r="O55"/>
  <c r="N57"/>
  <c r="O57"/>
  <c r="N58"/>
  <c r="O58"/>
  <c r="N60"/>
  <c r="O60"/>
  <c r="N62"/>
  <c r="O62"/>
  <c r="N63"/>
  <c r="O63"/>
  <c r="N65"/>
  <c r="O65"/>
  <c r="N66"/>
  <c r="O66"/>
  <c r="N67"/>
  <c r="O67"/>
  <c r="N68"/>
  <c r="O68"/>
  <c r="N70"/>
  <c r="O70"/>
  <c r="N71"/>
  <c r="O71"/>
  <c r="N73"/>
  <c r="O73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3"/>
  <c r="O93"/>
  <c r="N94"/>
  <c r="O94"/>
  <c r="N95"/>
  <c r="O95"/>
  <c r="N97"/>
  <c r="O97"/>
  <c r="N98"/>
  <c r="O98"/>
  <c r="N100"/>
  <c r="O100"/>
  <c r="N101"/>
  <c r="O101"/>
  <c r="N103"/>
  <c r="O103"/>
  <c r="N104"/>
  <c r="O104"/>
  <c r="N105"/>
  <c r="O105"/>
  <c r="N106"/>
  <c r="O106"/>
  <c r="V9"/>
  <c r="V11"/>
  <c r="V13"/>
  <c r="V18"/>
  <c r="V21"/>
  <c r="V41"/>
  <c r="V45"/>
  <c r="V47"/>
  <c r="V50"/>
  <c r="V53"/>
  <c r="V57"/>
  <c r="V60"/>
  <c r="V62"/>
  <c r="V70"/>
  <c r="V73"/>
  <c r="V75"/>
  <c r="V93"/>
  <c r="V97"/>
  <c r="V100"/>
  <c r="V103"/>
  <c r="P10" i="4"/>
  <c r="Q10"/>
  <c r="P12"/>
  <c r="Q12"/>
  <c r="P13"/>
  <c r="Q13"/>
  <c r="P14"/>
  <c r="Q14"/>
  <c r="P16"/>
  <c r="Q16"/>
  <c r="P17"/>
  <c r="Q17"/>
  <c r="P19"/>
  <c r="Q19"/>
  <c r="P20"/>
  <c r="Q20"/>
  <c r="P22"/>
  <c r="Q22"/>
  <c r="P23"/>
  <c r="Q23"/>
  <c r="P25"/>
  <c r="Q25"/>
  <c r="P27"/>
  <c r="Q27"/>
  <c r="P28"/>
  <c r="Q28"/>
  <c r="P30"/>
  <c r="Q30"/>
  <c r="P31"/>
  <c r="Q31"/>
  <c r="P33"/>
  <c r="Q33"/>
  <c r="P35"/>
  <c r="Q35"/>
  <c r="P36"/>
  <c r="Q36"/>
  <c r="P38"/>
  <c r="Q38"/>
  <c r="P40"/>
  <c r="Q40"/>
  <c r="P42"/>
  <c r="Q42"/>
  <c r="P43"/>
  <c r="Q43"/>
  <c r="P45"/>
  <c r="Q45"/>
  <c r="P46"/>
  <c r="Q46"/>
  <c r="P47"/>
  <c r="Q47"/>
  <c r="P49"/>
  <c r="Q49"/>
  <c r="P50"/>
  <c r="Q50"/>
  <c r="P52"/>
  <c r="Q52"/>
  <c r="P53"/>
  <c r="Q53"/>
  <c r="P55"/>
  <c r="Q55"/>
  <c r="P57"/>
  <c r="Q57"/>
  <c r="P58"/>
  <c r="Q58"/>
  <c r="P60"/>
  <c r="Q60"/>
  <c r="P61"/>
  <c r="Q61"/>
  <c r="P63"/>
  <c r="Q63"/>
  <c r="P64"/>
  <c r="Q64"/>
  <c r="P66"/>
  <c r="Q66"/>
  <c r="P67"/>
  <c r="Q67"/>
  <c r="P69"/>
  <c r="Q69"/>
  <c r="P71"/>
  <c r="Q71"/>
  <c r="P72"/>
  <c r="Q72"/>
  <c r="P74"/>
  <c r="Q74"/>
  <c r="P75"/>
  <c r="Q75"/>
  <c r="P77"/>
  <c r="Q77"/>
  <c r="P78"/>
  <c r="Q78"/>
  <c r="P80"/>
  <c r="Q80"/>
  <c r="P81"/>
  <c r="Q81"/>
  <c r="P83"/>
  <c r="Q83"/>
  <c r="P85"/>
  <c r="Q85"/>
  <c r="P86"/>
  <c r="Q86"/>
  <c r="P88"/>
  <c r="Q88"/>
  <c r="P89"/>
  <c r="Q89"/>
  <c r="P91"/>
  <c r="Q91"/>
  <c r="P93"/>
  <c r="Q93"/>
  <c r="P94"/>
  <c r="Q94"/>
  <c r="P96"/>
  <c r="Q96"/>
  <c r="P97"/>
  <c r="Q97"/>
  <c r="P98"/>
  <c r="Q98"/>
  <c r="P99"/>
  <c r="Q99"/>
  <c r="P100"/>
  <c r="Q100"/>
  <c r="P101"/>
  <c r="Q101"/>
  <c r="P102"/>
  <c r="Q102"/>
  <c r="P104"/>
  <c r="Q104"/>
  <c r="P105"/>
  <c r="Q105"/>
  <c r="P107"/>
  <c r="Q107"/>
  <c r="P109"/>
  <c r="Q109"/>
  <c r="P110"/>
  <c r="Q110"/>
  <c r="P111"/>
  <c r="Q111"/>
  <c r="P113"/>
  <c r="Q113"/>
  <c r="P114"/>
  <c r="Q114"/>
  <c r="P115"/>
  <c r="Q115"/>
  <c r="P117"/>
  <c r="Q117"/>
  <c r="P118"/>
  <c r="Q118"/>
  <c r="P120"/>
  <c r="Q120"/>
  <c r="P121"/>
  <c r="Q121"/>
  <c r="P123"/>
  <c r="Q123"/>
  <c r="P125"/>
  <c r="Q125"/>
  <c r="P126"/>
  <c r="Q126"/>
  <c r="P128"/>
  <c r="Q128"/>
  <c r="P129"/>
  <c r="Q129"/>
  <c r="P131"/>
  <c r="Q131"/>
  <c r="P132"/>
  <c r="Q132"/>
  <c r="P134"/>
  <c r="Q134"/>
  <c r="P135"/>
  <c r="Q135"/>
  <c r="P137"/>
  <c r="Q137"/>
  <c r="P139"/>
  <c r="Q139"/>
  <c r="P140"/>
  <c r="Q140"/>
  <c r="X10"/>
  <c r="X12"/>
  <c r="X16"/>
  <c r="X19"/>
  <c r="X22"/>
  <c r="X25"/>
  <c r="X27"/>
  <c r="X30"/>
  <c r="X33"/>
  <c r="X35"/>
  <c r="X38"/>
  <c r="X42"/>
  <c r="X45"/>
  <c r="X49"/>
  <c r="X52"/>
  <c r="X55"/>
  <c r="X57"/>
  <c r="X60"/>
  <c r="X63"/>
  <c r="X66"/>
  <c r="X69"/>
  <c r="X71"/>
  <c r="X74"/>
  <c r="X77"/>
  <c r="X80"/>
  <c r="X83"/>
  <c r="X85"/>
  <c r="X88"/>
  <c r="X91"/>
  <c r="X93"/>
  <c r="X96"/>
  <c r="X104"/>
  <c r="X107"/>
  <c r="X109"/>
  <c r="X113"/>
  <c r="X117"/>
  <c r="X120"/>
  <c r="X123"/>
  <c r="X125"/>
  <c r="X128"/>
  <c r="X131"/>
  <c r="X134"/>
  <c r="X137"/>
  <c r="X139"/>
  <c r="N9" i="5"/>
  <c r="O9"/>
  <c r="N11"/>
  <c r="O11"/>
  <c r="N13"/>
  <c r="O13"/>
  <c r="N15"/>
  <c r="O15"/>
  <c r="N16"/>
  <c r="O16"/>
  <c r="N17"/>
  <c r="O17"/>
  <c r="N19"/>
  <c r="O19"/>
  <c r="N21"/>
  <c r="O21"/>
  <c r="N22"/>
  <c r="O22"/>
  <c r="N23"/>
  <c r="O23"/>
  <c r="N24"/>
  <c r="M24" s="1"/>
  <c r="O24"/>
  <c r="N25"/>
  <c r="O25"/>
  <c r="M25" s="1"/>
  <c r="N26"/>
  <c r="O26"/>
  <c r="N28"/>
  <c r="O28"/>
  <c r="N29"/>
  <c r="O29"/>
  <c r="N30"/>
  <c r="O30"/>
  <c r="N32"/>
  <c r="O32"/>
  <c r="N33"/>
  <c r="O33"/>
  <c r="N34"/>
  <c r="O34"/>
  <c r="N35"/>
  <c r="M35" s="1"/>
  <c r="O35"/>
  <c r="N36"/>
  <c r="O36"/>
  <c r="N37"/>
  <c r="O37"/>
  <c r="N38"/>
  <c r="O38"/>
  <c r="N39"/>
  <c r="M39" s="1"/>
  <c r="O39"/>
  <c r="N41"/>
  <c r="O41"/>
  <c r="N42"/>
  <c r="O42"/>
  <c r="N44"/>
  <c r="O44"/>
  <c r="N45"/>
  <c r="O45"/>
  <c r="N46"/>
  <c r="O46"/>
  <c r="N48"/>
  <c r="O48"/>
  <c r="N49"/>
  <c r="M49" s="1"/>
  <c r="O49"/>
  <c r="N50"/>
  <c r="O50"/>
  <c r="N52"/>
  <c r="M52" s="1"/>
  <c r="O52"/>
  <c r="N53"/>
  <c r="O53"/>
  <c r="N55"/>
  <c r="O55"/>
  <c r="N57"/>
  <c r="O57"/>
  <c r="N58"/>
  <c r="O58"/>
  <c r="N60"/>
  <c r="O60"/>
  <c r="N62"/>
  <c r="O62"/>
  <c r="N63"/>
  <c r="M63" s="1"/>
  <c r="O63"/>
  <c r="N65"/>
  <c r="O65"/>
  <c r="N66"/>
  <c r="O66"/>
  <c r="N68"/>
  <c r="O68"/>
  <c r="N70"/>
  <c r="O70"/>
  <c r="N71"/>
  <c r="O71"/>
  <c r="N72"/>
  <c r="O72"/>
  <c r="N73"/>
  <c r="O73"/>
  <c r="N75"/>
  <c r="O75"/>
  <c r="N76"/>
  <c r="O76"/>
  <c r="N78"/>
  <c r="O78"/>
  <c r="N80"/>
  <c r="O80"/>
  <c r="N81"/>
  <c r="M81" s="1"/>
  <c r="O81"/>
  <c r="N82"/>
  <c r="O82"/>
  <c r="N84"/>
  <c r="O84"/>
  <c r="N86"/>
  <c r="O86"/>
  <c r="N87"/>
  <c r="O87"/>
  <c r="N89"/>
  <c r="O89"/>
  <c r="N90"/>
  <c r="M90" s="1"/>
  <c r="O90"/>
  <c r="N92"/>
  <c r="O92"/>
  <c r="N93"/>
  <c r="O93"/>
  <c r="M93" s="1"/>
  <c r="N95"/>
  <c r="O95"/>
  <c r="N96"/>
  <c r="O96"/>
  <c r="N97"/>
  <c r="O97"/>
  <c r="N99"/>
  <c r="O99"/>
  <c r="N101"/>
  <c r="O101"/>
  <c r="N103"/>
  <c r="O103"/>
  <c r="N104"/>
  <c r="O104"/>
  <c r="M104" s="1"/>
  <c r="N105"/>
  <c r="O105"/>
  <c r="N107"/>
  <c r="O107"/>
  <c r="N108"/>
  <c r="O108"/>
  <c r="N109"/>
  <c r="O109"/>
  <c r="M109" s="1"/>
  <c r="N110"/>
  <c r="O110"/>
  <c r="N112"/>
  <c r="O112"/>
  <c r="N113"/>
  <c r="O113"/>
  <c r="M113" s="1"/>
  <c r="N114"/>
  <c r="O114"/>
  <c r="N116"/>
  <c r="O116"/>
  <c r="N118"/>
  <c r="O118"/>
  <c r="N119"/>
  <c r="O119"/>
  <c r="N120"/>
  <c r="O120"/>
  <c r="M120" s="1"/>
  <c r="N122"/>
  <c r="O122"/>
  <c r="N123"/>
  <c r="O123"/>
  <c r="V9"/>
  <c r="V11"/>
  <c r="V13"/>
  <c r="V15"/>
  <c r="V19"/>
  <c r="V21"/>
  <c r="V28"/>
  <c r="V32"/>
  <c r="V41"/>
  <c r="V44"/>
  <c r="V48"/>
  <c r="V55"/>
  <c r="V57"/>
  <c r="V60"/>
  <c r="V62"/>
  <c r="V68"/>
  <c r="V70"/>
  <c r="V75"/>
  <c r="V78"/>
  <c r="V80"/>
  <c r="V84"/>
  <c r="V86"/>
  <c r="V87"/>
  <c r="V89"/>
  <c r="V92"/>
  <c r="V95"/>
  <c r="V97"/>
  <c r="V99"/>
  <c r="V101"/>
  <c r="V103"/>
  <c r="V107"/>
  <c r="V112"/>
  <c r="V116"/>
  <c r="V118"/>
  <c r="V122"/>
  <c r="N9" i="7"/>
  <c r="O9"/>
  <c r="N11"/>
  <c r="O11"/>
  <c r="N13"/>
  <c r="O13"/>
  <c r="N15"/>
  <c r="O15"/>
  <c r="N17"/>
  <c r="O17"/>
  <c r="N19"/>
  <c r="O19"/>
  <c r="N20"/>
  <c r="O20"/>
  <c r="N22"/>
  <c r="O22"/>
  <c r="N24"/>
  <c r="O24"/>
  <c r="N25"/>
  <c r="M25" s="1"/>
  <c r="O25"/>
  <c r="N28"/>
  <c r="O28"/>
  <c r="N30"/>
  <c r="O30"/>
  <c r="N31"/>
  <c r="M31" s="1"/>
  <c r="O31"/>
  <c r="N32"/>
  <c r="O32"/>
  <c r="N34"/>
  <c r="O34"/>
  <c r="N35"/>
  <c r="O35"/>
  <c r="N36"/>
  <c r="O36"/>
  <c r="V9"/>
  <c r="V11"/>
  <c r="V13"/>
  <c r="V15"/>
  <c r="V17"/>
  <c r="V19"/>
  <c r="V22"/>
  <c r="V24"/>
  <c r="V28"/>
  <c r="V30"/>
  <c r="V34"/>
  <c r="Q10" i="8"/>
  <c r="R10"/>
  <c r="Q12"/>
  <c r="R12"/>
  <c r="Q14"/>
  <c r="R14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9"/>
  <c r="R39"/>
  <c r="Q40"/>
  <c r="R40"/>
  <c r="Q41"/>
  <c r="R41"/>
  <c r="Q42"/>
  <c r="R42"/>
  <c r="Q44"/>
  <c r="R44"/>
  <c r="Q46"/>
  <c r="R46"/>
  <c r="Q48"/>
  <c r="R48"/>
  <c r="Q51"/>
  <c r="R51"/>
  <c r="Q53"/>
  <c r="R53"/>
  <c r="Q55"/>
  <c r="R55"/>
  <c r="Q59"/>
  <c r="R59"/>
  <c r="Q61"/>
  <c r="R61"/>
  <c r="Q63"/>
  <c r="R63"/>
  <c r="Q65"/>
  <c r="R65"/>
  <c r="Q67"/>
  <c r="R67"/>
  <c r="R69"/>
  <c r="Q74"/>
  <c r="R74"/>
  <c r="Q76"/>
  <c r="R76"/>
  <c r="Q78"/>
  <c r="R78"/>
  <c r="Q79"/>
  <c r="R79"/>
  <c r="Q82"/>
  <c r="R82"/>
  <c r="Q85"/>
  <c r="R85"/>
  <c r="Q86"/>
  <c r="R86"/>
  <c r="Q88"/>
  <c r="R88"/>
  <c r="Q90"/>
  <c r="R90"/>
  <c r="Q92"/>
  <c r="R92"/>
  <c r="Q94"/>
  <c r="R94"/>
  <c r="Q96"/>
  <c r="R96"/>
  <c r="Q97"/>
  <c r="R97"/>
  <c r="Q98"/>
  <c r="R98"/>
  <c r="Q99"/>
  <c r="R99"/>
  <c r="Q100"/>
  <c r="R100"/>
  <c r="Q104"/>
  <c r="R104"/>
  <c r="Q106"/>
  <c r="R106"/>
  <c r="Q108"/>
  <c r="R108"/>
  <c r="Q110"/>
  <c r="R110"/>
  <c r="Q118"/>
  <c r="R118"/>
  <c r="Q122"/>
  <c r="R122"/>
  <c r="Q124"/>
  <c r="R124"/>
  <c r="Q126"/>
  <c r="R126"/>
  <c r="Q128"/>
  <c r="R128"/>
  <c r="Q130"/>
  <c r="R130"/>
  <c r="Q132"/>
  <c r="R132"/>
  <c r="Q134"/>
  <c r="R134"/>
  <c r="Q136"/>
  <c r="R136"/>
  <c r="Q138"/>
  <c r="R138"/>
  <c r="Q141"/>
  <c r="R141"/>
  <c r="Q143"/>
  <c r="R143"/>
  <c r="Q145"/>
  <c r="R145"/>
  <c r="Q147"/>
  <c r="R147"/>
  <c r="Q149"/>
  <c r="R149"/>
  <c r="Q150"/>
  <c r="R150"/>
  <c r="Q152"/>
  <c r="R152"/>
  <c r="Q154"/>
  <c r="R154"/>
  <c r="Q156"/>
  <c r="R156"/>
  <c r="Q157"/>
  <c r="R157"/>
  <c r="Q159"/>
  <c r="R159"/>
  <c r="Q160"/>
  <c r="R160"/>
  <c r="Q161"/>
  <c r="R161"/>
  <c r="Q163"/>
  <c r="R163"/>
  <c r="Q165"/>
  <c r="R165"/>
  <c r="Q168"/>
  <c r="R168"/>
  <c r="Q169"/>
  <c r="R169"/>
  <c r="Q171"/>
  <c r="R171"/>
  <c r="Q173"/>
  <c r="R173"/>
  <c r="Q174"/>
  <c r="R174"/>
  <c r="Q176"/>
  <c r="R176"/>
  <c r="Q178"/>
  <c r="R178"/>
  <c r="Q180"/>
  <c r="R180"/>
  <c r="Q181"/>
  <c r="R181"/>
  <c r="Q182"/>
  <c r="R182"/>
  <c r="Q183"/>
  <c r="R183"/>
  <c r="Q184"/>
  <c r="R184"/>
  <c r="Q186"/>
  <c r="R186"/>
  <c r="Q188"/>
  <c r="R188"/>
  <c r="Q190"/>
  <c r="R190"/>
  <c r="Q191"/>
  <c r="R191"/>
  <c r="Q193"/>
  <c r="R193"/>
  <c r="Q195"/>
  <c r="R195"/>
  <c r="Q197"/>
  <c r="R197"/>
  <c r="Q198"/>
  <c r="R198"/>
  <c r="Q200"/>
  <c r="R200"/>
  <c r="Q202"/>
  <c r="R202"/>
  <c r="Q204"/>
  <c r="R204"/>
  <c r="Q205"/>
  <c r="R205"/>
  <c r="Q206"/>
  <c r="R206"/>
  <c r="W199"/>
  <c r="X199"/>
  <c r="T199"/>
  <c r="U199"/>
  <c r="N199"/>
  <c r="O199"/>
  <c r="K199"/>
  <c r="L199"/>
  <c r="H199"/>
  <c r="I199"/>
  <c r="Y204"/>
  <c r="Y67"/>
  <c r="Y124"/>
  <c r="Y126"/>
  <c r="V206"/>
  <c r="V205"/>
  <c r="X203"/>
  <c r="X201" s="1"/>
  <c r="W203"/>
  <c r="V198"/>
  <c r="V191"/>
  <c r="V190"/>
  <c r="X189"/>
  <c r="W189"/>
  <c r="V184"/>
  <c r="V183"/>
  <c r="V182"/>
  <c r="V181"/>
  <c r="V174"/>
  <c r="X170"/>
  <c r="W170"/>
  <c r="V169"/>
  <c r="V165"/>
  <c r="X164"/>
  <c r="X162" s="1"/>
  <c r="W164"/>
  <c r="W162" s="1"/>
  <c r="V161"/>
  <c r="V160"/>
  <c r="V157"/>
  <c r="V156"/>
  <c r="X155"/>
  <c r="W155"/>
  <c r="V150"/>
  <c r="V149"/>
  <c r="X148"/>
  <c r="W148"/>
  <c r="V141"/>
  <c r="V138"/>
  <c r="V136"/>
  <c r="V134"/>
  <c r="X133"/>
  <c r="X131" s="1"/>
  <c r="W133"/>
  <c r="W131" s="1"/>
  <c r="V128"/>
  <c r="V122"/>
  <c r="V118"/>
  <c r="V106"/>
  <c r="V104"/>
  <c r="V100"/>
  <c r="V99"/>
  <c r="V98"/>
  <c r="V97"/>
  <c r="V96"/>
  <c r="V94"/>
  <c r="X93"/>
  <c r="X91" s="1"/>
  <c r="W93"/>
  <c r="W91" s="1"/>
  <c r="V86"/>
  <c r="V85"/>
  <c r="X84"/>
  <c r="X83" s="1"/>
  <c r="W84"/>
  <c r="W83" s="1"/>
  <c r="V79"/>
  <c r="V78"/>
  <c r="W77"/>
  <c r="W73" s="1"/>
  <c r="V74"/>
  <c r="V65"/>
  <c r="X64"/>
  <c r="X62" s="1"/>
  <c r="X60" s="1"/>
  <c r="X58" s="1"/>
  <c r="W64"/>
  <c r="X56"/>
  <c r="W56"/>
  <c r="V51"/>
  <c r="V48"/>
  <c r="X47"/>
  <c r="X45" s="1"/>
  <c r="X43" s="1"/>
  <c r="W47"/>
  <c r="W45" s="1"/>
  <c r="W43" s="1"/>
  <c r="V42"/>
  <c r="V41"/>
  <c r="V40"/>
  <c r="V39"/>
  <c r="V37"/>
  <c r="V36"/>
  <c r="V35"/>
  <c r="V34"/>
  <c r="V33"/>
  <c r="V32"/>
  <c r="V31"/>
  <c r="V30"/>
  <c r="V29"/>
  <c r="V28"/>
  <c r="V27"/>
  <c r="V26"/>
  <c r="V24"/>
  <c r="V23"/>
  <c r="V22"/>
  <c r="V21"/>
  <c r="V20"/>
  <c r="V19"/>
  <c r="V18"/>
  <c r="V17"/>
  <c r="V16"/>
  <c r="X15"/>
  <c r="X13" s="1"/>
  <c r="W15"/>
  <c r="W13" s="1"/>
  <c r="S206"/>
  <c r="S205"/>
  <c r="U203"/>
  <c r="U201" s="1"/>
  <c r="T203"/>
  <c r="T201" s="1"/>
  <c r="S198"/>
  <c r="S191"/>
  <c r="S190"/>
  <c r="U189"/>
  <c r="T189"/>
  <c r="S184"/>
  <c r="S183"/>
  <c r="S182"/>
  <c r="S181"/>
  <c r="S174"/>
  <c r="U170"/>
  <c r="S169"/>
  <c r="S165"/>
  <c r="U164"/>
  <c r="U162" s="1"/>
  <c r="T164"/>
  <c r="S161"/>
  <c r="S160"/>
  <c r="S157"/>
  <c r="S156"/>
  <c r="U155"/>
  <c r="T155"/>
  <c r="S150"/>
  <c r="S149"/>
  <c r="U148"/>
  <c r="T148"/>
  <c r="S141"/>
  <c r="S138"/>
  <c r="S136"/>
  <c r="S134"/>
  <c r="U133"/>
  <c r="U131" s="1"/>
  <c r="T133"/>
  <c r="T131" s="1"/>
  <c r="S128"/>
  <c r="S122"/>
  <c r="S118"/>
  <c r="S106"/>
  <c r="S104"/>
  <c r="S100"/>
  <c r="S99"/>
  <c r="S98"/>
  <c r="S97"/>
  <c r="S96"/>
  <c r="S94"/>
  <c r="U93"/>
  <c r="U91" s="1"/>
  <c r="T93"/>
  <c r="T91" s="1"/>
  <c r="S86"/>
  <c r="S85"/>
  <c r="U84"/>
  <c r="U83" s="1"/>
  <c r="T84"/>
  <c r="T83" s="1"/>
  <c r="S79"/>
  <c r="S78"/>
  <c r="U73"/>
  <c r="T77"/>
  <c r="T73" s="1"/>
  <c r="S74"/>
  <c r="S65"/>
  <c r="U64"/>
  <c r="U62" s="1"/>
  <c r="U60" s="1"/>
  <c r="U58" s="1"/>
  <c r="T64"/>
  <c r="U56"/>
  <c r="T56"/>
  <c r="S51"/>
  <c r="S48"/>
  <c r="U47"/>
  <c r="U45" s="1"/>
  <c r="U43" s="1"/>
  <c r="T47"/>
  <c r="T45" s="1"/>
  <c r="S42"/>
  <c r="S41"/>
  <c r="S40"/>
  <c r="S39"/>
  <c r="S37"/>
  <c r="S36"/>
  <c r="S35"/>
  <c r="S34"/>
  <c r="S33"/>
  <c r="S32"/>
  <c r="S31"/>
  <c r="S30"/>
  <c r="S29"/>
  <c r="S28"/>
  <c r="S27"/>
  <c r="S26"/>
  <c r="S24"/>
  <c r="S23"/>
  <c r="S22"/>
  <c r="S21"/>
  <c r="S20"/>
  <c r="S19"/>
  <c r="S18"/>
  <c r="S17"/>
  <c r="S16"/>
  <c r="U15"/>
  <c r="U13" s="1"/>
  <c r="T15"/>
  <c r="T13" s="1"/>
  <c r="M206"/>
  <c r="M205"/>
  <c r="O203"/>
  <c r="O201" s="1"/>
  <c r="N203"/>
  <c r="M198"/>
  <c r="M191"/>
  <c r="M190"/>
  <c r="O189"/>
  <c r="N189"/>
  <c r="M184"/>
  <c r="M183"/>
  <c r="M182"/>
  <c r="M181"/>
  <c r="M174"/>
  <c r="M169"/>
  <c r="M165"/>
  <c r="O164"/>
  <c r="N164"/>
  <c r="M161"/>
  <c r="M160"/>
  <c r="M157"/>
  <c r="M156"/>
  <c r="O155"/>
  <c r="N155"/>
  <c r="M150"/>
  <c r="M149"/>
  <c r="O148"/>
  <c r="N148"/>
  <c r="M141"/>
  <c r="M138"/>
  <c r="M136"/>
  <c r="M134"/>
  <c r="O133"/>
  <c r="O131" s="1"/>
  <c r="N133"/>
  <c r="N131" s="1"/>
  <c r="M128"/>
  <c r="M122"/>
  <c r="M118"/>
  <c r="M106"/>
  <c r="M104"/>
  <c r="M100"/>
  <c r="M99"/>
  <c r="M98"/>
  <c r="M97"/>
  <c r="M96"/>
  <c r="M94"/>
  <c r="O93"/>
  <c r="O91" s="1"/>
  <c r="N93"/>
  <c r="N91" s="1"/>
  <c r="M86"/>
  <c r="M85"/>
  <c r="O84"/>
  <c r="O83" s="1"/>
  <c r="N84"/>
  <c r="N83" s="1"/>
  <c r="M79"/>
  <c r="M78"/>
  <c r="O73"/>
  <c r="N77"/>
  <c r="N73" s="1"/>
  <c r="M74"/>
  <c r="M65"/>
  <c r="O64"/>
  <c r="N64"/>
  <c r="N62" s="1"/>
  <c r="O56"/>
  <c r="N56"/>
  <c r="M48"/>
  <c r="O47"/>
  <c r="N47"/>
  <c r="N45" s="1"/>
  <c r="M42"/>
  <c r="M41"/>
  <c r="M40"/>
  <c r="M39"/>
  <c r="M37"/>
  <c r="M36"/>
  <c r="M35"/>
  <c r="M34"/>
  <c r="M33"/>
  <c r="M32"/>
  <c r="M31"/>
  <c r="M30"/>
  <c r="M29"/>
  <c r="M28"/>
  <c r="M27"/>
  <c r="M26"/>
  <c r="M24"/>
  <c r="M23"/>
  <c r="M22"/>
  <c r="M21"/>
  <c r="M20"/>
  <c r="M19"/>
  <c r="M18"/>
  <c r="M17"/>
  <c r="M16"/>
  <c r="O15"/>
  <c r="O13" s="1"/>
  <c r="N15"/>
  <c r="N13" s="1"/>
  <c r="J206"/>
  <c r="J205"/>
  <c r="L203"/>
  <c r="L201" s="1"/>
  <c r="K203"/>
  <c r="K201" s="1"/>
  <c r="J198"/>
  <c r="J191"/>
  <c r="J190"/>
  <c r="K189"/>
  <c r="J184"/>
  <c r="J183"/>
  <c r="J182"/>
  <c r="J181"/>
  <c r="J174"/>
  <c r="L170"/>
  <c r="J169"/>
  <c r="J165"/>
  <c r="K164"/>
  <c r="K162" s="1"/>
  <c r="J161"/>
  <c r="J160"/>
  <c r="J157"/>
  <c r="J156"/>
  <c r="K155"/>
  <c r="K153" s="1"/>
  <c r="J150"/>
  <c r="J149"/>
  <c r="K148"/>
  <c r="K146" s="1"/>
  <c r="J141"/>
  <c r="J138"/>
  <c r="J136"/>
  <c r="J134"/>
  <c r="L133"/>
  <c r="L131" s="1"/>
  <c r="K133"/>
  <c r="K131" s="1"/>
  <c r="J128"/>
  <c r="J122"/>
  <c r="J118"/>
  <c r="J106"/>
  <c r="J104"/>
  <c r="J100"/>
  <c r="J99"/>
  <c r="J98"/>
  <c r="J97"/>
  <c r="J96"/>
  <c r="J94"/>
  <c r="L93"/>
  <c r="L91" s="1"/>
  <c r="K93"/>
  <c r="K91" s="1"/>
  <c r="J86"/>
  <c r="J85"/>
  <c r="L84"/>
  <c r="L83" s="1"/>
  <c r="K84"/>
  <c r="K83" s="1"/>
  <c r="J79"/>
  <c r="J78"/>
  <c r="K77"/>
  <c r="K75" s="1"/>
  <c r="J74"/>
  <c r="J65"/>
  <c r="L64"/>
  <c r="L62" s="1"/>
  <c r="L60" s="1"/>
  <c r="L58" s="1"/>
  <c r="K64"/>
  <c r="K62" s="1"/>
  <c r="L56"/>
  <c r="K56"/>
  <c r="K54" s="1"/>
  <c r="J48"/>
  <c r="L47"/>
  <c r="K47"/>
  <c r="K45" s="1"/>
  <c r="J42"/>
  <c r="J41"/>
  <c r="J40"/>
  <c r="J39"/>
  <c r="J37"/>
  <c r="J36"/>
  <c r="J35"/>
  <c r="J34"/>
  <c r="J33"/>
  <c r="J32"/>
  <c r="J31"/>
  <c r="J30"/>
  <c r="J29"/>
  <c r="J28"/>
  <c r="J27"/>
  <c r="J26"/>
  <c r="J24"/>
  <c r="J23"/>
  <c r="J22"/>
  <c r="J21"/>
  <c r="J20"/>
  <c r="J19"/>
  <c r="J18"/>
  <c r="J17"/>
  <c r="J16"/>
  <c r="L15"/>
  <c r="L13" s="1"/>
  <c r="K15"/>
  <c r="K13" s="1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9"/>
  <c r="G40"/>
  <c r="G41"/>
  <c r="G42"/>
  <c r="G48"/>
  <c r="G65"/>
  <c r="G74"/>
  <c r="G78"/>
  <c r="G79"/>
  <c r="G85"/>
  <c r="G86"/>
  <c r="G94"/>
  <c r="G96"/>
  <c r="G97"/>
  <c r="G98"/>
  <c r="G99"/>
  <c r="G100"/>
  <c r="G104"/>
  <c r="G106"/>
  <c r="G118"/>
  <c r="G122"/>
  <c r="G128"/>
  <c r="G134"/>
  <c r="G136"/>
  <c r="G138"/>
  <c r="G141"/>
  <c r="G149"/>
  <c r="G150"/>
  <c r="G156"/>
  <c r="G157"/>
  <c r="G160"/>
  <c r="G161"/>
  <c r="G165"/>
  <c r="G169"/>
  <c r="G174"/>
  <c r="G181"/>
  <c r="G182"/>
  <c r="G183"/>
  <c r="G184"/>
  <c r="G190"/>
  <c r="G191"/>
  <c r="G198"/>
  <c r="G205"/>
  <c r="G206"/>
  <c r="I203"/>
  <c r="I201" s="1"/>
  <c r="H203"/>
  <c r="H201" s="1"/>
  <c r="H189"/>
  <c r="H187" s="1"/>
  <c r="H170"/>
  <c r="I164"/>
  <c r="I162" s="1"/>
  <c r="H164"/>
  <c r="H162" s="1"/>
  <c r="H155"/>
  <c r="H153" s="1"/>
  <c r="H148"/>
  <c r="H146" s="1"/>
  <c r="I133"/>
  <c r="I131" s="1"/>
  <c r="H133"/>
  <c r="H131" s="1"/>
  <c r="H93"/>
  <c r="H91" s="1"/>
  <c r="I84"/>
  <c r="I83" s="1"/>
  <c r="H84"/>
  <c r="H83" s="1"/>
  <c r="H77"/>
  <c r="H75" s="1"/>
  <c r="I64"/>
  <c r="I62" s="1"/>
  <c r="I60" s="1"/>
  <c r="I58" s="1"/>
  <c r="H64"/>
  <c r="H62" s="1"/>
  <c r="H60" s="1"/>
  <c r="H58" s="1"/>
  <c r="I56"/>
  <c r="I54" s="1"/>
  <c r="I52" s="1"/>
  <c r="H56"/>
  <c r="H54" s="1"/>
  <c r="I47"/>
  <c r="I45" s="1"/>
  <c r="I43" s="1"/>
  <c r="H47"/>
  <c r="H45" s="1"/>
  <c r="H43" s="1"/>
  <c r="I15"/>
  <c r="I13" s="1"/>
  <c r="H15"/>
  <c r="H13" s="1"/>
  <c r="S36" i="7"/>
  <c r="S35"/>
  <c r="U33"/>
  <c r="T33"/>
  <c r="S33" s="1"/>
  <c r="S32"/>
  <c r="S31"/>
  <c r="U29"/>
  <c r="U27" s="1"/>
  <c r="U26" s="1"/>
  <c r="T29"/>
  <c r="T27" s="1"/>
  <c r="T26" s="1"/>
  <c r="S26" s="1"/>
  <c r="S25"/>
  <c r="U23"/>
  <c r="T23"/>
  <c r="T21" s="1"/>
  <c r="S20"/>
  <c r="U18"/>
  <c r="U16" s="1"/>
  <c r="U14" s="1"/>
  <c r="U12" s="1"/>
  <c r="T18"/>
  <c r="P36"/>
  <c r="P35"/>
  <c r="R33"/>
  <c r="Q33"/>
  <c r="P33" s="1"/>
  <c r="P32"/>
  <c r="P31"/>
  <c r="R29"/>
  <c r="R27" s="1"/>
  <c r="R26" s="1"/>
  <c r="Q29"/>
  <c r="P29" s="1"/>
  <c r="P25"/>
  <c r="R23"/>
  <c r="R21" s="1"/>
  <c r="Q23"/>
  <c r="P20"/>
  <c r="R18"/>
  <c r="R16" s="1"/>
  <c r="R14" s="1"/>
  <c r="R12" s="1"/>
  <c r="Q18"/>
  <c r="M36"/>
  <c r="M32"/>
  <c r="M20"/>
  <c r="J36"/>
  <c r="J35"/>
  <c r="L33"/>
  <c r="K33"/>
  <c r="J33"/>
  <c r="J32"/>
  <c r="J31"/>
  <c r="L29"/>
  <c r="K29"/>
  <c r="K27" s="1"/>
  <c r="L27"/>
  <c r="L26" s="1"/>
  <c r="J25"/>
  <c r="L23"/>
  <c r="K23"/>
  <c r="J20"/>
  <c r="L18"/>
  <c r="K18"/>
  <c r="N18" s="1"/>
  <c r="K16"/>
  <c r="G36"/>
  <c r="G35"/>
  <c r="I33"/>
  <c r="O33" s="1"/>
  <c r="H33"/>
  <c r="G32"/>
  <c r="V32" s="1"/>
  <c r="G31"/>
  <c r="V31" s="1"/>
  <c r="I29"/>
  <c r="H29"/>
  <c r="G25"/>
  <c r="I23"/>
  <c r="H23"/>
  <c r="G20"/>
  <c r="I18"/>
  <c r="I16" s="1"/>
  <c r="I14" s="1"/>
  <c r="I12" s="1"/>
  <c r="H18"/>
  <c r="D20"/>
  <c r="D23"/>
  <c r="D25"/>
  <c r="D31"/>
  <c r="D32"/>
  <c r="D35"/>
  <c r="D36"/>
  <c r="F33"/>
  <c r="D33" s="1"/>
  <c r="E33"/>
  <c r="F29"/>
  <c r="E29"/>
  <c r="F23"/>
  <c r="E23"/>
  <c r="F18"/>
  <c r="F16" s="1"/>
  <c r="F14" s="1"/>
  <c r="F12" s="1"/>
  <c r="D12" s="1"/>
  <c r="E18"/>
  <c r="E16" s="1"/>
  <c r="E14" s="1"/>
  <c r="E12" s="1"/>
  <c r="S123" i="5"/>
  <c r="U121"/>
  <c r="T121"/>
  <c r="S120"/>
  <c r="S119"/>
  <c r="U117"/>
  <c r="U115" s="1"/>
  <c r="T117"/>
  <c r="T115" s="1"/>
  <c r="S114"/>
  <c r="S113"/>
  <c r="U111"/>
  <c r="T111"/>
  <c r="T100" s="1"/>
  <c r="S110"/>
  <c r="S109"/>
  <c r="S108"/>
  <c r="U106"/>
  <c r="T106"/>
  <c r="S105"/>
  <c r="S104"/>
  <c r="U102"/>
  <c r="U100" s="1"/>
  <c r="U98" s="1"/>
  <c r="T102"/>
  <c r="S102"/>
  <c r="S97"/>
  <c r="S96"/>
  <c r="U94"/>
  <c r="T94"/>
  <c r="S93"/>
  <c r="U91"/>
  <c r="T91"/>
  <c r="S90"/>
  <c r="U88"/>
  <c r="T88"/>
  <c r="S88" s="1"/>
  <c r="S87"/>
  <c r="U85"/>
  <c r="T85"/>
  <c r="S85" s="1"/>
  <c r="U83"/>
  <c r="S82"/>
  <c r="S81"/>
  <c r="U79"/>
  <c r="U77" s="1"/>
  <c r="T79"/>
  <c r="S79" s="1"/>
  <c r="S76"/>
  <c r="U74"/>
  <c r="T74"/>
  <c r="S73"/>
  <c r="S72"/>
  <c r="S71"/>
  <c r="U69"/>
  <c r="U67" s="1"/>
  <c r="T69"/>
  <c r="S66"/>
  <c r="S65"/>
  <c r="U64"/>
  <c r="T64"/>
  <c r="S63"/>
  <c r="U61"/>
  <c r="U59" s="1"/>
  <c r="T61"/>
  <c r="S58"/>
  <c r="U56"/>
  <c r="U54" s="1"/>
  <c r="T56"/>
  <c r="T54" s="1"/>
  <c r="S53"/>
  <c r="S52"/>
  <c r="S50"/>
  <c r="S49"/>
  <c r="U47"/>
  <c r="T47"/>
  <c r="S46"/>
  <c r="S45"/>
  <c r="U43"/>
  <c r="T43"/>
  <c r="S42"/>
  <c r="U40"/>
  <c r="T40"/>
  <c r="S40" s="1"/>
  <c r="S39"/>
  <c r="S38"/>
  <c r="S37"/>
  <c r="S36"/>
  <c r="S35"/>
  <c r="S34"/>
  <c r="S33"/>
  <c r="U31"/>
  <c r="T31"/>
  <c r="S30"/>
  <c r="S29"/>
  <c r="U27"/>
  <c r="U18" s="1"/>
  <c r="T27"/>
  <c r="S26"/>
  <c r="S25"/>
  <c r="S24"/>
  <c r="S23"/>
  <c r="S22"/>
  <c r="U20"/>
  <c r="T20"/>
  <c r="S20" s="1"/>
  <c r="S17"/>
  <c r="S16"/>
  <c r="U14"/>
  <c r="T14"/>
  <c r="U12"/>
  <c r="P123"/>
  <c r="R121"/>
  <c r="P121" s="1"/>
  <c r="Q121"/>
  <c r="P120"/>
  <c r="P119"/>
  <c r="R117"/>
  <c r="Q117"/>
  <c r="Q115" s="1"/>
  <c r="P114"/>
  <c r="P113"/>
  <c r="R111"/>
  <c r="Q111"/>
  <c r="P110"/>
  <c r="P109"/>
  <c r="P108"/>
  <c r="R106"/>
  <c r="Q106"/>
  <c r="P105"/>
  <c r="P104"/>
  <c r="R102"/>
  <c r="Q102"/>
  <c r="P97"/>
  <c r="P96"/>
  <c r="R94"/>
  <c r="P94"/>
  <c r="P93"/>
  <c r="R91"/>
  <c r="Q91"/>
  <c r="P90"/>
  <c r="R88"/>
  <c r="Q88"/>
  <c r="P88" s="1"/>
  <c r="P87"/>
  <c r="R85"/>
  <c r="R83" s="1"/>
  <c r="Q85"/>
  <c r="P82"/>
  <c r="P81"/>
  <c r="R79"/>
  <c r="Q79"/>
  <c r="P79" s="1"/>
  <c r="R77"/>
  <c r="P76"/>
  <c r="R74"/>
  <c r="Q74"/>
  <c r="P73"/>
  <c r="P72"/>
  <c r="P71"/>
  <c r="R69"/>
  <c r="R67" s="1"/>
  <c r="Q69"/>
  <c r="P66"/>
  <c r="P65"/>
  <c r="R64"/>
  <c r="Q64"/>
  <c r="P64"/>
  <c r="P63"/>
  <c r="R61"/>
  <c r="R59" s="1"/>
  <c r="Q61"/>
  <c r="Q59" s="1"/>
  <c r="P58"/>
  <c r="R56"/>
  <c r="Q56"/>
  <c r="Q54" s="1"/>
  <c r="P54" s="1"/>
  <c r="R54"/>
  <c r="P53"/>
  <c r="P52"/>
  <c r="P50"/>
  <c r="P49"/>
  <c r="R47"/>
  <c r="Q47"/>
  <c r="P46"/>
  <c r="P45"/>
  <c r="R43"/>
  <c r="Q43"/>
  <c r="P42"/>
  <c r="R40"/>
  <c r="Q40"/>
  <c r="P40" s="1"/>
  <c r="P39"/>
  <c r="P38"/>
  <c r="P37"/>
  <c r="P36"/>
  <c r="P35"/>
  <c r="P34"/>
  <c r="P33"/>
  <c r="R31"/>
  <c r="Q31"/>
  <c r="P30"/>
  <c r="P29"/>
  <c r="R27"/>
  <c r="Q27"/>
  <c r="P26"/>
  <c r="P25"/>
  <c r="P24"/>
  <c r="P23"/>
  <c r="P22"/>
  <c r="R20"/>
  <c r="Q20"/>
  <c r="P20" s="1"/>
  <c r="P17"/>
  <c r="P16"/>
  <c r="R14"/>
  <c r="Q14"/>
  <c r="R12"/>
  <c r="M123"/>
  <c r="M119"/>
  <c r="M110"/>
  <c r="M108"/>
  <c r="M105"/>
  <c r="M97"/>
  <c r="M96"/>
  <c r="M87"/>
  <c r="M82"/>
  <c r="M76"/>
  <c r="M73"/>
  <c r="M72"/>
  <c r="M66"/>
  <c r="M65"/>
  <c r="M58"/>
  <c r="M53"/>
  <c r="M50"/>
  <c r="M46"/>
  <c r="M45"/>
  <c r="M42"/>
  <c r="M37"/>
  <c r="M36"/>
  <c r="M33"/>
  <c r="M29"/>
  <c r="M26"/>
  <c r="M22"/>
  <c r="M17"/>
  <c r="J123"/>
  <c r="L121"/>
  <c r="K121"/>
  <c r="J120"/>
  <c r="J119"/>
  <c r="V119" s="1"/>
  <c r="L117"/>
  <c r="L115" s="1"/>
  <c r="K117"/>
  <c r="K115"/>
  <c r="J114"/>
  <c r="J113"/>
  <c r="L111"/>
  <c r="K111"/>
  <c r="J111" s="1"/>
  <c r="J110"/>
  <c r="J109"/>
  <c r="V109" s="1"/>
  <c r="J108"/>
  <c r="V108" s="1"/>
  <c r="L106"/>
  <c r="J106" s="1"/>
  <c r="K106"/>
  <c r="J105"/>
  <c r="J104"/>
  <c r="V104" s="1"/>
  <c r="L102"/>
  <c r="O102" s="1"/>
  <c r="K102"/>
  <c r="J97"/>
  <c r="J96"/>
  <c r="L94"/>
  <c r="O94" s="1"/>
  <c r="K94"/>
  <c r="J93"/>
  <c r="L91"/>
  <c r="O91" s="1"/>
  <c r="K91"/>
  <c r="J90"/>
  <c r="L88"/>
  <c r="K88"/>
  <c r="J87"/>
  <c r="L85"/>
  <c r="K85"/>
  <c r="J82"/>
  <c r="V82" s="1"/>
  <c r="J81"/>
  <c r="L79"/>
  <c r="K79"/>
  <c r="K77" s="1"/>
  <c r="J76"/>
  <c r="V76" s="1"/>
  <c r="L74"/>
  <c r="K74"/>
  <c r="J73"/>
  <c r="J72"/>
  <c r="V72" s="1"/>
  <c r="J71"/>
  <c r="L69"/>
  <c r="K69"/>
  <c r="J69" s="1"/>
  <c r="L67"/>
  <c r="J66"/>
  <c r="J65"/>
  <c r="L64"/>
  <c r="O64" s="1"/>
  <c r="K64"/>
  <c r="J63"/>
  <c r="L61"/>
  <c r="K61"/>
  <c r="J58"/>
  <c r="V58" s="1"/>
  <c r="L56"/>
  <c r="K56"/>
  <c r="J56"/>
  <c r="K54"/>
  <c r="J53"/>
  <c r="J52"/>
  <c r="J50"/>
  <c r="V50" s="1"/>
  <c r="J49"/>
  <c r="V49" s="1"/>
  <c r="L47"/>
  <c r="K47"/>
  <c r="J46"/>
  <c r="J45"/>
  <c r="L43"/>
  <c r="K43"/>
  <c r="J43" s="1"/>
  <c r="J42"/>
  <c r="V42" s="1"/>
  <c r="L40"/>
  <c r="O40" s="1"/>
  <c r="K40"/>
  <c r="J39"/>
  <c r="J38"/>
  <c r="J37"/>
  <c r="V37" s="1"/>
  <c r="J36"/>
  <c r="J35"/>
  <c r="J34"/>
  <c r="J33"/>
  <c r="V33" s="1"/>
  <c r="L31"/>
  <c r="K31"/>
  <c r="J31" s="1"/>
  <c r="J30"/>
  <c r="J29"/>
  <c r="V29" s="1"/>
  <c r="L27"/>
  <c r="K27"/>
  <c r="J26"/>
  <c r="V26" s="1"/>
  <c r="J25"/>
  <c r="J24"/>
  <c r="J23"/>
  <c r="J22"/>
  <c r="L20"/>
  <c r="K20"/>
  <c r="J17"/>
  <c r="J16"/>
  <c r="L14"/>
  <c r="K14"/>
  <c r="K12" s="1"/>
  <c r="G123"/>
  <c r="I121"/>
  <c r="H121"/>
  <c r="G120"/>
  <c r="G119"/>
  <c r="I117"/>
  <c r="O117" s="1"/>
  <c r="H117"/>
  <c r="H115" s="1"/>
  <c r="G114"/>
  <c r="V114" s="1"/>
  <c r="G113"/>
  <c r="V113" s="1"/>
  <c r="I111"/>
  <c r="H111"/>
  <c r="G110"/>
  <c r="G109"/>
  <c r="G108"/>
  <c r="I106"/>
  <c r="H106"/>
  <c r="G105"/>
  <c r="G104"/>
  <c r="I102"/>
  <c r="H102"/>
  <c r="H100" s="1"/>
  <c r="H98" s="1"/>
  <c r="G97"/>
  <c r="G96"/>
  <c r="I94"/>
  <c r="H94"/>
  <c r="G94" s="1"/>
  <c r="G93"/>
  <c r="I91"/>
  <c r="H91"/>
  <c r="G90"/>
  <c r="V90" s="1"/>
  <c r="I88"/>
  <c r="H88"/>
  <c r="G87"/>
  <c r="I85"/>
  <c r="H85"/>
  <c r="G85" s="1"/>
  <c r="G82"/>
  <c r="G81"/>
  <c r="I79"/>
  <c r="I77" s="1"/>
  <c r="H79"/>
  <c r="G76"/>
  <c r="I74"/>
  <c r="H74"/>
  <c r="G74" s="1"/>
  <c r="G73"/>
  <c r="G72"/>
  <c r="G71"/>
  <c r="I69"/>
  <c r="H69"/>
  <c r="G66"/>
  <c r="G65"/>
  <c r="I64"/>
  <c r="H64"/>
  <c r="G63"/>
  <c r="V63" s="1"/>
  <c r="I61"/>
  <c r="I59" s="1"/>
  <c r="O59" s="1"/>
  <c r="H61"/>
  <c r="G58"/>
  <c r="I56"/>
  <c r="I54" s="1"/>
  <c r="H56"/>
  <c r="H54" s="1"/>
  <c r="G54" s="1"/>
  <c r="G53"/>
  <c r="G52"/>
  <c r="V52" s="1"/>
  <c r="G50"/>
  <c r="G49"/>
  <c r="I47"/>
  <c r="H47"/>
  <c r="G46"/>
  <c r="G45"/>
  <c r="I43"/>
  <c r="H43"/>
  <c r="G42"/>
  <c r="I40"/>
  <c r="H40"/>
  <c r="N40" s="1"/>
  <c r="M40" s="1"/>
  <c r="G39"/>
  <c r="G38"/>
  <c r="G37"/>
  <c r="G36"/>
  <c r="G35"/>
  <c r="G34"/>
  <c r="G33"/>
  <c r="I31"/>
  <c r="H31"/>
  <c r="G30"/>
  <c r="G29"/>
  <c r="I27"/>
  <c r="H27"/>
  <c r="G26"/>
  <c r="G25"/>
  <c r="G24"/>
  <c r="V24" s="1"/>
  <c r="G23"/>
  <c r="G22"/>
  <c r="I20"/>
  <c r="H20"/>
  <c r="G20" s="1"/>
  <c r="G17"/>
  <c r="G16"/>
  <c r="I14"/>
  <c r="I12" s="1"/>
  <c r="H14"/>
  <c r="G14" s="1"/>
  <c r="D16"/>
  <c r="D17"/>
  <c r="D22"/>
  <c r="D23"/>
  <c r="D24"/>
  <c r="D25"/>
  <c r="D26"/>
  <c r="D29"/>
  <c r="D30"/>
  <c r="D33"/>
  <c r="D34"/>
  <c r="D35"/>
  <c r="D36"/>
  <c r="D37"/>
  <c r="D38"/>
  <c r="D39"/>
  <c r="D42"/>
  <c r="D45"/>
  <c r="D46"/>
  <c r="D49"/>
  <c r="D50"/>
  <c r="D52"/>
  <c r="D53"/>
  <c r="D58"/>
  <c r="D63"/>
  <c r="D65"/>
  <c r="D66"/>
  <c r="D71"/>
  <c r="D72"/>
  <c r="D73"/>
  <c r="D76"/>
  <c r="D81"/>
  <c r="D82"/>
  <c r="D87"/>
  <c r="D90"/>
  <c r="D93"/>
  <c r="D96"/>
  <c r="D97"/>
  <c r="D104"/>
  <c r="D105"/>
  <c r="D108"/>
  <c r="D109"/>
  <c r="D110"/>
  <c r="D113"/>
  <c r="D114"/>
  <c r="D119"/>
  <c r="D120"/>
  <c r="D123"/>
  <c r="F121"/>
  <c r="E121"/>
  <c r="F117"/>
  <c r="E117"/>
  <c r="D117" s="1"/>
  <c r="F111"/>
  <c r="E111"/>
  <c r="F106"/>
  <c r="E106"/>
  <c r="F102"/>
  <c r="E102"/>
  <c r="L37" i="4" l="1"/>
  <c r="D111" i="5"/>
  <c r="K73" i="8"/>
  <c r="L75"/>
  <c r="L73" s="1"/>
  <c r="H73"/>
  <c r="I185"/>
  <c r="X185"/>
  <c r="U185"/>
  <c r="L185"/>
  <c r="U144"/>
  <c r="K144"/>
  <c r="N144"/>
  <c r="O185"/>
  <c r="W185"/>
  <c r="U11"/>
  <c r="H68"/>
  <c r="Y139"/>
  <c r="P48"/>
  <c r="P39"/>
  <c r="P36"/>
  <c r="P30"/>
  <c r="P28"/>
  <c r="P26"/>
  <c r="P23"/>
  <c r="P21"/>
  <c r="P19"/>
  <c r="Y57"/>
  <c r="Y119"/>
  <c r="P95"/>
  <c r="P137"/>
  <c r="Y50"/>
  <c r="P100"/>
  <c r="P98"/>
  <c r="P140"/>
  <c r="Y135"/>
  <c r="Y103"/>
  <c r="Y49"/>
  <c r="P51"/>
  <c r="P139"/>
  <c r="Y95"/>
  <c r="P135"/>
  <c r="Y137"/>
  <c r="Y102"/>
  <c r="P32"/>
  <c r="P119"/>
  <c r="Y140"/>
  <c r="P50"/>
  <c r="P117"/>
  <c r="P115"/>
  <c r="P113"/>
  <c r="S127"/>
  <c r="Y121"/>
  <c r="P102"/>
  <c r="Y104"/>
  <c r="Y101"/>
  <c r="Y120"/>
  <c r="P103"/>
  <c r="P49"/>
  <c r="Y166"/>
  <c r="P166"/>
  <c r="P121"/>
  <c r="M127"/>
  <c r="G127"/>
  <c r="R127"/>
  <c r="P110"/>
  <c r="P41"/>
  <c r="K14" i="7"/>
  <c r="J23"/>
  <c r="N23"/>
  <c r="K21"/>
  <c r="J21" s="1"/>
  <c r="D106" i="5"/>
  <c r="I18"/>
  <c r="V25"/>
  <c r="G69"/>
  <c r="V69" s="1"/>
  <c r="G79"/>
  <c r="H83"/>
  <c r="G88"/>
  <c r="V123"/>
  <c r="V17"/>
  <c r="V35"/>
  <c r="N56"/>
  <c r="J61"/>
  <c r="V61" s="1"/>
  <c r="K59"/>
  <c r="J59" s="1"/>
  <c r="V73"/>
  <c r="N85"/>
  <c r="O88"/>
  <c r="V93"/>
  <c r="N117"/>
  <c r="J121"/>
  <c r="N121"/>
  <c r="R18"/>
  <c r="P59"/>
  <c r="Q67"/>
  <c r="P91"/>
  <c r="R100"/>
  <c r="R98" s="1"/>
  <c r="Q100"/>
  <c r="S14"/>
  <c r="S27"/>
  <c r="S43"/>
  <c r="S47"/>
  <c r="S64"/>
  <c r="S69"/>
  <c r="S91"/>
  <c r="L21" i="7"/>
  <c r="O23"/>
  <c r="O29"/>
  <c r="N33"/>
  <c r="M33" s="1"/>
  <c r="P23"/>
  <c r="Q27"/>
  <c r="Q26" s="1"/>
  <c r="S29"/>
  <c r="N102" i="5"/>
  <c r="N111"/>
  <c r="M117"/>
  <c r="J64"/>
  <c r="N64"/>
  <c r="M64" s="1"/>
  <c r="N115"/>
  <c r="V16"/>
  <c r="G56"/>
  <c r="V56" s="1"/>
  <c r="G61"/>
  <c r="H59"/>
  <c r="G59" s="1"/>
  <c r="I67"/>
  <c r="O67" s="1"/>
  <c r="O69"/>
  <c r="I115"/>
  <c r="O43"/>
  <c r="V110"/>
  <c r="T59"/>
  <c r="S59" s="1"/>
  <c r="S61"/>
  <c r="F21" i="7"/>
  <c r="F10" s="1"/>
  <c r="F8" s="1"/>
  <c r="D18"/>
  <c r="D102" i="5"/>
  <c r="D121"/>
  <c r="G27"/>
  <c r="G31"/>
  <c r="G43"/>
  <c r="V43" s="1"/>
  <c r="G47"/>
  <c r="I83"/>
  <c r="G117"/>
  <c r="L12"/>
  <c r="O12" s="1"/>
  <c r="O14"/>
  <c r="L18"/>
  <c r="O18" s="1"/>
  <c r="O20"/>
  <c r="N54"/>
  <c r="V66"/>
  <c r="V71"/>
  <c r="O74"/>
  <c r="M102"/>
  <c r="S54"/>
  <c r="S74"/>
  <c r="D14" i="7"/>
  <c r="V36"/>
  <c r="V20"/>
  <c r="S18"/>
  <c r="S23"/>
  <c r="U21"/>
  <c r="M30" i="5"/>
  <c r="P205" i="8"/>
  <c r="P174"/>
  <c r="M71" i="5"/>
  <c r="V22"/>
  <c r="V30"/>
  <c r="V34"/>
  <c r="V38"/>
  <c r="V46"/>
  <c r="G64"/>
  <c r="G91"/>
  <c r="V105"/>
  <c r="V120"/>
  <c r="O27"/>
  <c r="O31"/>
  <c r="J40"/>
  <c r="O47"/>
  <c r="V53"/>
  <c r="L54"/>
  <c r="O54" s="1"/>
  <c r="O56"/>
  <c r="O61"/>
  <c r="V65"/>
  <c r="J74"/>
  <c r="V74" s="1"/>
  <c r="N74"/>
  <c r="M74" s="1"/>
  <c r="L77"/>
  <c r="O77" s="1"/>
  <c r="O79"/>
  <c r="L83"/>
  <c r="O85"/>
  <c r="J102"/>
  <c r="N106"/>
  <c r="O121"/>
  <c r="P14"/>
  <c r="P27"/>
  <c r="P43"/>
  <c r="P47"/>
  <c r="P74"/>
  <c r="P85"/>
  <c r="S94"/>
  <c r="S121"/>
  <c r="D29" i="7"/>
  <c r="D16"/>
  <c r="G18"/>
  <c r="G23"/>
  <c r="V35"/>
  <c r="L16"/>
  <c r="O18"/>
  <c r="M18" s="1"/>
  <c r="V25"/>
  <c r="P18"/>
  <c r="P184" i="8"/>
  <c r="P161"/>
  <c r="P86"/>
  <c r="P78"/>
  <c r="M38" i="5"/>
  <c r="M34"/>
  <c r="M23"/>
  <c r="M16"/>
  <c r="P116" i="8"/>
  <c r="P114"/>
  <c r="V127"/>
  <c r="M114" i="5"/>
  <c r="J127" i="8"/>
  <c r="Y114"/>
  <c r="Y110"/>
  <c r="Y115"/>
  <c r="Q127"/>
  <c r="Y118"/>
  <c r="Y116"/>
  <c r="Y112"/>
  <c r="Y117"/>
  <c r="Y113"/>
  <c r="P112"/>
  <c r="Y111"/>
  <c r="P111"/>
  <c r="P122"/>
  <c r="P101"/>
  <c r="P96"/>
  <c r="R199"/>
  <c r="S199"/>
  <c r="P206"/>
  <c r="P190"/>
  <c r="P182"/>
  <c r="P165"/>
  <c r="P156"/>
  <c r="P149"/>
  <c r="P141"/>
  <c r="P136"/>
  <c r="P118"/>
  <c r="P97"/>
  <c r="P80"/>
  <c r="P181"/>
  <c r="Y71"/>
  <c r="Y69"/>
  <c r="P74"/>
  <c r="P57"/>
  <c r="Y72"/>
  <c r="Y80"/>
  <c r="P27"/>
  <c r="P34"/>
  <c r="P35"/>
  <c r="P18"/>
  <c r="Y38"/>
  <c r="P150"/>
  <c r="P37"/>
  <c r="P33"/>
  <c r="P29"/>
  <c r="P31"/>
  <c r="P24"/>
  <c r="P22"/>
  <c r="P20"/>
  <c r="P16"/>
  <c r="V43"/>
  <c r="V93"/>
  <c r="W11"/>
  <c r="G199"/>
  <c r="M199"/>
  <c r="V199"/>
  <c r="P198"/>
  <c r="P191"/>
  <c r="P183"/>
  <c r="P169"/>
  <c r="P160"/>
  <c r="P157"/>
  <c r="P138"/>
  <c r="P134"/>
  <c r="P128"/>
  <c r="P106"/>
  <c r="P104"/>
  <c r="P99"/>
  <c r="P94"/>
  <c r="P85"/>
  <c r="P79"/>
  <c r="P65"/>
  <c r="P42"/>
  <c r="P40"/>
  <c r="Y25"/>
  <c r="W89"/>
  <c r="W87" s="1"/>
  <c r="P17"/>
  <c r="P38"/>
  <c r="X81"/>
  <c r="X66" s="1"/>
  <c r="V203"/>
  <c r="P25"/>
  <c r="V84"/>
  <c r="X123"/>
  <c r="X194"/>
  <c r="X192" s="1"/>
  <c r="N11"/>
  <c r="U89"/>
  <c r="U87" s="1"/>
  <c r="S84"/>
  <c r="S93"/>
  <c r="U151"/>
  <c r="X11"/>
  <c r="N52"/>
  <c r="W194"/>
  <c r="W192" s="1"/>
  <c r="V148"/>
  <c r="X89"/>
  <c r="X87" s="1"/>
  <c r="X177"/>
  <c r="W201"/>
  <c r="V201" s="1"/>
  <c r="Q199"/>
  <c r="L129"/>
  <c r="W123"/>
  <c r="G43"/>
  <c r="G56"/>
  <c r="G60"/>
  <c r="L52"/>
  <c r="L81"/>
  <c r="N177"/>
  <c r="G15"/>
  <c r="G77"/>
  <c r="L123"/>
  <c r="J189"/>
  <c r="T52"/>
  <c r="U52"/>
  <c r="V189"/>
  <c r="K177"/>
  <c r="M164"/>
  <c r="U123"/>
  <c r="S164"/>
  <c r="X144"/>
  <c r="U129"/>
  <c r="U194"/>
  <c r="U192" s="1"/>
  <c r="G148"/>
  <c r="G155"/>
  <c r="K52"/>
  <c r="J133"/>
  <c r="L194"/>
  <c r="L192" s="1"/>
  <c r="O89"/>
  <c r="O87" s="1"/>
  <c r="T123"/>
  <c r="T170"/>
  <c r="W52"/>
  <c r="X107"/>
  <c r="X129"/>
  <c r="G93"/>
  <c r="G133"/>
  <c r="G162"/>
  <c r="L11"/>
  <c r="L89"/>
  <c r="L87" s="1"/>
  <c r="J148"/>
  <c r="S15"/>
  <c r="S64"/>
  <c r="U81"/>
  <c r="U66" s="1"/>
  <c r="U177"/>
  <c r="V64"/>
  <c r="J201"/>
  <c r="G84"/>
  <c r="G172"/>
  <c r="G189"/>
  <c r="G201"/>
  <c r="J84"/>
  <c r="J93"/>
  <c r="J155"/>
  <c r="N162"/>
  <c r="Q162" s="1"/>
  <c r="O194"/>
  <c r="O192" s="1"/>
  <c r="S109"/>
  <c r="S155"/>
  <c r="T162"/>
  <c r="S162" s="1"/>
  <c r="T177"/>
  <c r="X52"/>
  <c r="Q45"/>
  <c r="H52"/>
  <c r="G203"/>
  <c r="G64"/>
  <c r="J47"/>
  <c r="J64"/>
  <c r="J162"/>
  <c r="J203"/>
  <c r="Y16"/>
  <c r="Y20"/>
  <c r="Y29"/>
  <c r="Y33"/>
  <c r="Y37"/>
  <c r="Y41"/>
  <c r="M47"/>
  <c r="Y51"/>
  <c r="Y78"/>
  <c r="R15"/>
  <c r="M64"/>
  <c r="R64"/>
  <c r="G45"/>
  <c r="J15"/>
  <c r="J62"/>
  <c r="J77"/>
  <c r="J109"/>
  <c r="J164"/>
  <c r="Y19"/>
  <c r="Y22"/>
  <c r="Y24"/>
  <c r="Y28"/>
  <c r="Y32"/>
  <c r="Y36"/>
  <c r="Y48"/>
  <c r="M15"/>
  <c r="Q15"/>
  <c r="Q56"/>
  <c r="M56"/>
  <c r="Q77"/>
  <c r="G164"/>
  <c r="G47"/>
  <c r="J56"/>
  <c r="L144"/>
  <c r="Y18"/>
  <c r="Y21"/>
  <c r="Y27"/>
  <c r="Y31"/>
  <c r="Y35"/>
  <c r="Y39"/>
  <c r="S45"/>
  <c r="T43"/>
  <c r="S43" s="1"/>
  <c r="G62"/>
  <c r="Y17"/>
  <c r="Y23"/>
  <c r="Y26"/>
  <c r="Y30"/>
  <c r="Y34"/>
  <c r="Y42"/>
  <c r="Q47"/>
  <c r="Q62"/>
  <c r="Y74"/>
  <c r="Q109"/>
  <c r="Q189"/>
  <c r="N201"/>
  <c r="Q201" s="1"/>
  <c r="Q203"/>
  <c r="Y65"/>
  <c r="R77"/>
  <c r="Y79"/>
  <c r="R84"/>
  <c r="R93"/>
  <c r="Y97"/>
  <c r="Y100"/>
  <c r="Y128"/>
  <c r="R133"/>
  <c r="Y141"/>
  <c r="Q148"/>
  <c r="Y156"/>
  <c r="Y169"/>
  <c r="Y181"/>
  <c r="Y182"/>
  <c r="Y184"/>
  <c r="S47"/>
  <c r="S56"/>
  <c r="V15"/>
  <c r="W62"/>
  <c r="V62" s="1"/>
  <c r="V77"/>
  <c r="V164"/>
  <c r="V172"/>
  <c r="M84"/>
  <c r="Q84"/>
  <c r="M93"/>
  <c r="Q93"/>
  <c r="M133"/>
  <c r="Q133"/>
  <c r="R155"/>
  <c r="Y86"/>
  <c r="Y99"/>
  <c r="Y106"/>
  <c r="Y138"/>
  <c r="Y150"/>
  <c r="Y157"/>
  <c r="Y160"/>
  <c r="Y165"/>
  <c r="R201"/>
  <c r="Y206"/>
  <c r="T62"/>
  <c r="S148"/>
  <c r="V47"/>
  <c r="V56"/>
  <c r="V162"/>
  <c r="O45"/>
  <c r="M45" s="1"/>
  <c r="R47"/>
  <c r="R56"/>
  <c r="O162"/>
  <c r="R162" s="1"/>
  <c r="R164"/>
  <c r="Y40"/>
  <c r="Q64"/>
  <c r="Y85"/>
  <c r="Y96"/>
  <c r="Y98"/>
  <c r="Y136"/>
  <c r="Y149"/>
  <c r="Q155"/>
  <c r="Y161"/>
  <c r="Y174"/>
  <c r="Y190"/>
  <c r="Y198"/>
  <c r="Y205"/>
  <c r="S13"/>
  <c r="S133"/>
  <c r="T185"/>
  <c r="V133"/>
  <c r="V155"/>
  <c r="M148"/>
  <c r="R148"/>
  <c r="O170"/>
  <c r="Y94"/>
  <c r="Y122"/>
  <c r="Y134"/>
  <c r="M155"/>
  <c r="Q164"/>
  <c r="Y183"/>
  <c r="R189"/>
  <c r="Y191"/>
  <c r="R203"/>
  <c r="V45"/>
  <c r="J199"/>
  <c r="S115" i="5"/>
  <c r="S106"/>
  <c r="T67"/>
  <c r="S67" s="1"/>
  <c r="S31"/>
  <c r="R8"/>
  <c r="R115"/>
  <c r="P115" s="1"/>
  <c r="P106"/>
  <c r="P102"/>
  <c r="P69"/>
  <c r="P61"/>
  <c r="P31"/>
  <c r="J117"/>
  <c r="V117" s="1"/>
  <c r="O115"/>
  <c r="J115"/>
  <c r="O111"/>
  <c r="L100"/>
  <c r="L98" s="1"/>
  <c r="V96"/>
  <c r="J94"/>
  <c r="V94" s="1"/>
  <c r="K83"/>
  <c r="J83" s="1"/>
  <c r="J91"/>
  <c r="V91" s="1"/>
  <c r="J88"/>
  <c r="V88" s="1"/>
  <c r="V81"/>
  <c r="M51"/>
  <c r="J47"/>
  <c r="V47" s="1"/>
  <c r="V45"/>
  <c r="V39"/>
  <c r="V36"/>
  <c r="V31"/>
  <c r="K18"/>
  <c r="J27"/>
  <c r="V23"/>
  <c r="N29" i="7"/>
  <c r="M29" s="1"/>
  <c r="I27"/>
  <c r="I26" s="1"/>
  <c r="I21" s="1"/>
  <c r="G33"/>
  <c r="V33" s="1"/>
  <c r="M35"/>
  <c r="H26"/>
  <c r="N27"/>
  <c r="R10"/>
  <c r="R8" s="1"/>
  <c r="N91" i="5"/>
  <c r="M91" s="1"/>
  <c r="G121"/>
  <c r="V121" s="1"/>
  <c r="G115"/>
  <c r="I100"/>
  <c r="I98" s="1"/>
  <c r="G111"/>
  <c r="V111" s="1"/>
  <c r="G106"/>
  <c r="V106" s="1"/>
  <c r="O106"/>
  <c r="M106" s="1"/>
  <c r="G102"/>
  <c r="N94"/>
  <c r="M94" s="1"/>
  <c r="N88"/>
  <c r="H77"/>
  <c r="N79"/>
  <c r="M79" s="1"/>
  <c r="N69"/>
  <c r="M69" s="1"/>
  <c r="N61"/>
  <c r="N59"/>
  <c r="M59" s="1"/>
  <c r="N47"/>
  <c r="N43"/>
  <c r="G40"/>
  <c r="V40" s="1"/>
  <c r="N31"/>
  <c r="M31" s="1"/>
  <c r="N27"/>
  <c r="M27" s="1"/>
  <c r="H18"/>
  <c r="G18" s="1"/>
  <c r="N20"/>
  <c r="M20" s="1"/>
  <c r="H12"/>
  <c r="N12" s="1"/>
  <c r="M12" s="1"/>
  <c r="N14"/>
  <c r="M14" s="1"/>
  <c r="U10"/>
  <c r="U8" s="1"/>
  <c r="S201" i="8"/>
  <c r="S77"/>
  <c r="T107"/>
  <c r="S189"/>
  <c r="S203"/>
  <c r="N43"/>
  <c r="N60"/>
  <c r="N58" s="1"/>
  <c r="O62"/>
  <c r="M77"/>
  <c r="N107"/>
  <c r="M189"/>
  <c r="M203"/>
  <c r="J172"/>
  <c r="K43"/>
  <c r="L45"/>
  <c r="L43" s="1"/>
  <c r="K60"/>
  <c r="K58" s="1"/>
  <c r="K107"/>
  <c r="L177"/>
  <c r="I194"/>
  <c r="I192" s="1"/>
  <c r="I177"/>
  <c r="I144"/>
  <c r="I129"/>
  <c r="I123"/>
  <c r="I107"/>
  <c r="I89"/>
  <c r="I87" s="1"/>
  <c r="I81"/>
  <c r="I66" s="1"/>
  <c r="I11"/>
  <c r="U10" i="7"/>
  <c r="U8" s="1"/>
  <c r="S21"/>
  <c r="T16"/>
  <c r="S27"/>
  <c r="Q16"/>
  <c r="P27"/>
  <c r="K12"/>
  <c r="K26"/>
  <c r="J26" s="1"/>
  <c r="J27"/>
  <c r="J16"/>
  <c r="J29"/>
  <c r="J18"/>
  <c r="V18" s="1"/>
  <c r="H16"/>
  <c r="N16" s="1"/>
  <c r="G29"/>
  <c r="V29" s="1"/>
  <c r="F27"/>
  <c r="F26" s="1"/>
  <c r="S100" i="5"/>
  <c r="T98"/>
  <c r="S98" s="1"/>
  <c r="T12"/>
  <c r="T18"/>
  <c r="S18" s="1"/>
  <c r="S56"/>
  <c r="T77"/>
  <c r="S77" s="1"/>
  <c r="T83"/>
  <c r="S83" s="1"/>
  <c r="S111"/>
  <c r="S117"/>
  <c r="R10"/>
  <c r="P100"/>
  <c r="Q98"/>
  <c r="P98" s="1"/>
  <c r="P67"/>
  <c r="Q12"/>
  <c r="Q18"/>
  <c r="P18" s="1"/>
  <c r="P56"/>
  <c r="Q77"/>
  <c r="P77" s="1"/>
  <c r="Q83"/>
  <c r="P83" s="1"/>
  <c r="P111"/>
  <c r="P117"/>
  <c r="J77"/>
  <c r="J12"/>
  <c r="K67"/>
  <c r="J67" s="1"/>
  <c r="K100"/>
  <c r="N100" s="1"/>
  <c r="J14"/>
  <c r="V14" s="1"/>
  <c r="J20"/>
  <c r="V20" s="1"/>
  <c r="J79"/>
  <c r="V79" s="1"/>
  <c r="J85"/>
  <c r="V85" s="1"/>
  <c r="I10"/>
  <c r="H67"/>
  <c r="F115"/>
  <c r="E115"/>
  <c r="F100"/>
  <c r="E100"/>
  <c r="E98" s="1"/>
  <c r="F94"/>
  <c r="E94"/>
  <c r="D94" s="1"/>
  <c r="F91"/>
  <c r="E91"/>
  <c r="F88"/>
  <c r="E88"/>
  <c r="D88" s="1"/>
  <c r="F85"/>
  <c r="E85"/>
  <c r="F79"/>
  <c r="F77" s="1"/>
  <c r="E79"/>
  <c r="F74"/>
  <c r="E74"/>
  <c r="F69"/>
  <c r="E69"/>
  <c r="D69" s="1"/>
  <c r="F64"/>
  <c r="E64"/>
  <c r="F61"/>
  <c r="F59" s="1"/>
  <c r="E61"/>
  <c r="F56"/>
  <c r="F54" s="1"/>
  <c r="E56"/>
  <c r="F47"/>
  <c r="E47"/>
  <c r="F43"/>
  <c r="E43"/>
  <c r="F40"/>
  <c r="E40"/>
  <c r="F31"/>
  <c r="E31"/>
  <c r="F27"/>
  <c r="E27"/>
  <c r="F20"/>
  <c r="E20"/>
  <c r="F14"/>
  <c r="F12" s="1"/>
  <c r="E14"/>
  <c r="V59" l="1"/>
  <c r="L66" i="8"/>
  <c r="L105"/>
  <c r="L151"/>
  <c r="L142" s="1"/>
  <c r="W9"/>
  <c r="H151"/>
  <c r="W151"/>
  <c r="X151"/>
  <c r="X142" s="1"/>
  <c r="I151"/>
  <c r="I142" s="1"/>
  <c r="L9"/>
  <c r="U105"/>
  <c r="X9"/>
  <c r="X105"/>
  <c r="O151"/>
  <c r="K151"/>
  <c r="K142" s="1"/>
  <c r="V146"/>
  <c r="V144" s="1"/>
  <c r="N9"/>
  <c r="G68"/>
  <c r="I9"/>
  <c r="I105"/>
  <c r="I175"/>
  <c r="N151"/>
  <c r="T151"/>
  <c r="U9"/>
  <c r="X175"/>
  <c r="U175"/>
  <c r="T175"/>
  <c r="L175"/>
  <c r="S185"/>
  <c r="P127"/>
  <c r="R185"/>
  <c r="S158"/>
  <c r="Y148"/>
  <c r="V89"/>
  <c r="Y77"/>
  <c r="V158"/>
  <c r="Q125"/>
  <c r="S172"/>
  <c r="V54"/>
  <c r="W60"/>
  <c r="M172"/>
  <c r="Y172" s="1"/>
  <c r="Y133"/>
  <c r="S187"/>
  <c r="P199"/>
  <c r="M75"/>
  <c r="R167"/>
  <c r="J52"/>
  <c r="Y189"/>
  <c r="M187"/>
  <c r="V179"/>
  <c r="Y155"/>
  <c r="J158"/>
  <c r="V185"/>
  <c r="M167"/>
  <c r="J167"/>
  <c r="Y84"/>
  <c r="Q153"/>
  <c r="V123"/>
  <c r="U142"/>
  <c r="S146"/>
  <c r="P155"/>
  <c r="Q179"/>
  <c r="T144"/>
  <c r="S144" s="1"/>
  <c r="S125"/>
  <c r="N185"/>
  <c r="M185" s="1"/>
  <c r="P64"/>
  <c r="W177"/>
  <c r="R83"/>
  <c r="Y127"/>
  <c r="S123"/>
  <c r="D61" i="5"/>
  <c r="E59"/>
  <c r="D59" s="1"/>
  <c r="L14" i="7"/>
  <c r="J14" s="1"/>
  <c r="O16"/>
  <c r="D20" i="5"/>
  <c r="D31"/>
  <c r="D43"/>
  <c r="D115"/>
  <c r="J18"/>
  <c r="J54" i="8"/>
  <c r="V91"/>
  <c r="M61" i="5"/>
  <c r="M88"/>
  <c r="M111"/>
  <c r="P164" i="8"/>
  <c r="Q146"/>
  <c r="S153"/>
  <c r="M54" i="5"/>
  <c r="M85"/>
  <c r="M56"/>
  <c r="M23" i="7"/>
  <c r="V83" i="5"/>
  <c r="E54"/>
  <c r="D54" s="1"/>
  <c r="D56"/>
  <c r="D64"/>
  <c r="D74"/>
  <c r="D85"/>
  <c r="D91"/>
  <c r="G12"/>
  <c r="L10"/>
  <c r="L8" s="1"/>
  <c r="O8" s="1"/>
  <c r="S167" i="8"/>
  <c r="M43" i="5"/>
  <c r="V27"/>
  <c r="R158" i="8"/>
  <c r="M121" i="5"/>
  <c r="O83"/>
  <c r="J54"/>
  <c r="V54" s="1"/>
  <c r="V64"/>
  <c r="G83"/>
  <c r="V23" i="7"/>
  <c r="D27" i="5"/>
  <c r="D40"/>
  <c r="D47"/>
  <c r="M47"/>
  <c r="V102"/>
  <c r="I8"/>
  <c r="O21" i="7"/>
  <c r="M115" i="5"/>
  <c r="Y199" i="8"/>
  <c r="R187"/>
  <c r="R196"/>
  <c r="P26" i="7"/>
  <c r="Q21"/>
  <c r="P21" s="1"/>
  <c r="V187" i="8"/>
  <c r="Q172"/>
  <c r="N170"/>
  <c r="P84"/>
  <c r="Y93"/>
  <c r="V196"/>
  <c r="S75"/>
  <c r="R194"/>
  <c r="P93"/>
  <c r="Q13"/>
  <c r="S177"/>
  <c r="Y164"/>
  <c r="M179"/>
  <c r="M54"/>
  <c r="M162"/>
  <c r="Y162" s="1"/>
  <c r="M13"/>
  <c r="V194"/>
  <c r="Q54"/>
  <c r="M125"/>
  <c r="T11"/>
  <c r="T9" s="1"/>
  <c r="R89"/>
  <c r="V153"/>
  <c r="Q187"/>
  <c r="V125"/>
  <c r="S54"/>
  <c r="V52"/>
  <c r="Y203"/>
  <c r="M201"/>
  <c r="Y201" s="1"/>
  <c r="N123"/>
  <c r="S179"/>
  <c r="V13"/>
  <c r="P133"/>
  <c r="R91"/>
  <c r="S52"/>
  <c r="Y64"/>
  <c r="Y47"/>
  <c r="G75"/>
  <c r="Y15"/>
  <c r="O81"/>
  <c r="Q60"/>
  <c r="P77"/>
  <c r="P15"/>
  <c r="H89"/>
  <c r="H87" s="1"/>
  <c r="G91"/>
  <c r="H107"/>
  <c r="G109"/>
  <c r="H177"/>
  <c r="G179"/>
  <c r="O144"/>
  <c r="M144" s="1"/>
  <c r="R146"/>
  <c r="O60"/>
  <c r="R62"/>
  <c r="P62" s="1"/>
  <c r="R170"/>
  <c r="R172"/>
  <c r="O52"/>
  <c r="R54"/>
  <c r="O43"/>
  <c r="R43" s="1"/>
  <c r="R45"/>
  <c r="P45" s="1"/>
  <c r="S62"/>
  <c r="T60"/>
  <c r="T58" s="1"/>
  <c r="R68"/>
  <c r="G158"/>
  <c r="Q131"/>
  <c r="Q83"/>
  <c r="P162"/>
  <c r="Q177"/>
  <c r="R153"/>
  <c r="P201"/>
  <c r="M153"/>
  <c r="G54"/>
  <c r="H129"/>
  <c r="G129" s="1"/>
  <c r="G131"/>
  <c r="H11"/>
  <c r="G13"/>
  <c r="H81"/>
  <c r="H66" s="1"/>
  <c r="G83"/>
  <c r="H123"/>
  <c r="G123" s="1"/>
  <c r="G125"/>
  <c r="H194"/>
  <c r="G196"/>
  <c r="Q43"/>
  <c r="V83"/>
  <c r="W81"/>
  <c r="G52"/>
  <c r="G153"/>
  <c r="G167"/>
  <c r="G170"/>
  <c r="J43"/>
  <c r="Q107"/>
  <c r="Q91"/>
  <c r="P148"/>
  <c r="P203"/>
  <c r="P47"/>
  <c r="Q52"/>
  <c r="Q75"/>
  <c r="P56"/>
  <c r="O129"/>
  <c r="R129" s="1"/>
  <c r="R131"/>
  <c r="O123"/>
  <c r="R123" s="1"/>
  <c r="R125"/>
  <c r="O177"/>
  <c r="O175" s="1"/>
  <c r="R179"/>
  <c r="M158"/>
  <c r="Q158"/>
  <c r="V75"/>
  <c r="R75"/>
  <c r="O107"/>
  <c r="R109"/>
  <c r="P109" s="1"/>
  <c r="O11"/>
  <c r="R13"/>
  <c r="M109"/>
  <c r="Y109" s="1"/>
  <c r="Y56"/>
  <c r="J146"/>
  <c r="H144"/>
  <c r="G146"/>
  <c r="H185"/>
  <c r="G185" s="1"/>
  <c r="G187"/>
  <c r="Q167"/>
  <c r="W144"/>
  <c r="J187"/>
  <c r="K185"/>
  <c r="J185" s="1"/>
  <c r="J125"/>
  <c r="K123"/>
  <c r="J123" s="1"/>
  <c r="Q196"/>
  <c r="Q144"/>
  <c r="P189"/>
  <c r="V170"/>
  <c r="V115" i="5"/>
  <c r="V12"/>
  <c r="N83"/>
  <c r="M83" s="1"/>
  <c r="N18"/>
  <c r="M18" s="1"/>
  <c r="V18"/>
  <c r="G27" i="7"/>
  <c r="V27" s="1"/>
  <c r="O27"/>
  <c r="M27" s="1"/>
  <c r="O26"/>
  <c r="G26"/>
  <c r="V26" s="1"/>
  <c r="H21"/>
  <c r="N26"/>
  <c r="M26" s="1"/>
  <c r="E26"/>
  <c r="D27"/>
  <c r="G98" i="5"/>
  <c r="O100"/>
  <c r="M100" s="1"/>
  <c r="O98"/>
  <c r="G100"/>
  <c r="G77"/>
  <c r="V77" s="1"/>
  <c r="N77"/>
  <c r="M77" s="1"/>
  <c r="G67"/>
  <c r="V67" s="1"/>
  <c r="N67"/>
  <c r="M67" s="1"/>
  <c r="H10"/>
  <c r="G10" s="1"/>
  <c r="O10"/>
  <c r="F98"/>
  <c r="D100"/>
  <c r="E77"/>
  <c r="D77" s="1"/>
  <c r="D79"/>
  <c r="E67"/>
  <c r="E12"/>
  <c r="D12" s="1"/>
  <c r="D14"/>
  <c r="V11" i="8"/>
  <c r="V109"/>
  <c r="W107"/>
  <c r="W129"/>
  <c r="V129" s="1"/>
  <c r="V131"/>
  <c r="V167"/>
  <c r="S107"/>
  <c r="S170"/>
  <c r="T81"/>
  <c r="S83"/>
  <c r="T89"/>
  <c r="T87" s="1"/>
  <c r="S91"/>
  <c r="T194"/>
  <c r="S196"/>
  <c r="S68"/>
  <c r="T129"/>
  <c r="S129" s="1"/>
  <c r="S131"/>
  <c r="N129"/>
  <c r="M131"/>
  <c r="N89"/>
  <c r="N87" s="1"/>
  <c r="M91"/>
  <c r="M62"/>
  <c r="Y62" s="1"/>
  <c r="M146"/>
  <c r="N81"/>
  <c r="N66" s="1"/>
  <c r="M83"/>
  <c r="N194"/>
  <c r="N192" s="1"/>
  <c r="M196"/>
  <c r="J75"/>
  <c r="J144"/>
  <c r="K194"/>
  <c r="J196"/>
  <c r="J107"/>
  <c r="J60"/>
  <c r="J170"/>
  <c r="K129"/>
  <c r="J129" s="1"/>
  <c r="J131"/>
  <c r="K81"/>
  <c r="J83"/>
  <c r="J177"/>
  <c r="J13"/>
  <c r="K11"/>
  <c r="K89"/>
  <c r="K87" s="1"/>
  <c r="J91"/>
  <c r="J153"/>
  <c r="J45"/>
  <c r="Y45" s="1"/>
  <c r="J179"/>
  <c r="T14" i="7"/>
  <c r="S16"/>
  <c r="Q14"/>
  <c r="P16"/>
  <c r="M16"/>
  <c r="K10"/>
  <c r="I10"/>
  <c r="H14"/>
  <c r="N14" s="1"/>
  <c r="G16"/>
  <c r="V16" s="1"/>
  <c r="T10" i="5"/>
  <c r="S12"/>
  <c r="P12"/>
  <c r="Q10"/>
  <c r="Q8" s="1"/>
  <c r="K10"/>
  <c r="K98"/>
  <c r="J100"/>
  <c r="F83"/>
  <c r="E83"/>
  <c r="D83" s="1"/>
  <c r="F67"/>
  <c r="F18"/>
  <c r="E18"/>
  <c r="D18" s="1"/>
  <c r="U140" i="4"/>
  <c r="W138"/>
  <c r="V138"/>
  <c r="V136" s="1"/>
  <c r="U135"/>
  <c r="W133"/>
  <c r="V133"/>
  <c r="U132"/>
  <c r="W130"/>
  <c r="V130"/>
  <c r="U129"/>
  <c r="W127"/>
  <c r="V127"/>
  <c r="U126"/>
  <c r="W124"/>
  <c r="V124"/>
  <c r="U124" s="1"/>
  <c r="U121"/>
  <c r="W119"/>
  <c r="V119"/>
  <c r="U118"/>
  <c r="W116"/>
  <c r="V116"/>
  <c r="U116" s="1"/>
  <c r="U115"/>
  <c r="U114"/>
  <c r="W112"/>
  <c r="V112"/>
  <c r="U112" s="1"/>
  <c r="U111"/>
  <c r="U110"/>
  <c r="W108"/>
  <c r="V108"/>
  <c r="V106" s="1"/>
  <c r="U105"/>
  <c r="W103"/>
  <c r="V103"/>
  <c r="U102"/>
  <c r="U101"/>
  <c r="U100"/>
  <c r="U99"/>
  <c r="U98"/>
  <c r="U97"/>
  <c r="W95"/>
  <c r="V95"/>
  <c r="U94"/>
  <c r="W92"/>
  <c r="V92"/>
  <c r="U89"/>
  <c r="W87"/>
  <c r="V87"/>
  <c r="U86"/>
  <c r="W84"/>
  <c r="V84"/>
  <c r="U81"/>
  <c r="W79"/>
  <c r="V79"/>
  <c r="U78"/>
  <c r="W76"/>
  <c r="V76"/>
  <c r="U75"/>
  <c r="W73"/>
  <c r="V73"/>
  <c r="U72"/>
  <c r="W70"/>
  <c r="V70"/>
  <c r="U67"/>
  <c r="W65"/>
  <c r="V65"/>
  <c r="U64"/>
  <c r="W62"/>
  <c r="V62"/>
  <c r="U61"/>
  <c r="W59"/>
  <c r="V59"/>
  <c r="U58"/>
  <c r="W56"/>
  <c r="V56"/>
  <c r="U53"/>
  <c r="W51"/>
  <c r="V51"/>
  <c r="U50"/>
  <c r="W48"/>
  <c r="V48"/>
  <c r="U48" s="1"/>
  <c r="U47"/>
  <c r="U46"/>
  <c r="W44"/>
  <c r="V44"/>
  <c r="U43"/>
  <c r="W41"/>
  <c r="V41"/>
  <c r="U40"/>
  <c r="U37"/>
  <c r="U36"/>
  <c r="W34"/>
  <c r="V34"/>
  <c r="U31"/>
  <c r="W29"/>
  <c r="W24" s="1"/>
  <c r="V29"/>
  <c r="U28"/>
  <c r="W26"/>
  <c r="V26"/>
  <c r="U23"/>
  <c r="W21"/>
  <c r="V21"/>
  <c r="U20"/>
  <c r="W18"/>
  <c r="V18"/>
  <c r="U17"/>
  <c r="W15"/>
  <c r="V15"/>
  <c r="U14"/>
  <c r="U13"/>
  <c r="W11"/>
  <c r="V11"/>
  <c r="R140"/>
  <c r="T138"/>
  <c r="S138"/>
  <c r="T136"/>
  <c r="R135"/>
  <c r="T133"/>
  <c r="S133"/>
  <c r="R132"/>
  <c r="T130"/>
  <c r="S130"/>
  <c r="R129"/>
  <c r="T127"/>
  <c r="S127"/>
  <c r="R126"/>
  <c r="T124"/>
  <c r="S124"/>
  <c r="R121"/>
  <c r="T119"/>
  <c r="T106" s="1"/>
  <c r="S119"/>
  <c r="R118"/>
  <c r="T116"/>
  <c r="S116"/>
  <c r="R116" s="1"/>
  <c r="R115"/>
  <c r="R114"/>
  <c r="T112"/>
  <c r="S112"/>
  <c r="R112" s="1"/>
  <c r="R111"/>
  <c r="R110"/>
  <c r="T108"/>
  <c r="S108"/>
  <c r="R108" s="1"/>
  <c r="R105"/>
  <c r="T103"/>
  <c r="S103"/>
  <c r="R103" s="1"/>
  <c r="R102"/>
  <c r="R101"/>
  <c r="R100"/>
  <c r="R99"/>
  <c r="R98"/>
  <c r="R97"/>
  <c r="T95"/>
  <c r="S95"/>
  <c r="R95" s="1"/>
  <c r="R94"/>
  <c r="T92"/>
  <c r="S92"/>
  <c r="T90"/>
  <c r="R89"/>
  <c r="T87"/>
  <c r="R87" s="1"/>
  <c r="S87"/>
  <c r="R86"/>
  <c r="T84"/>
  <c r="S84"/>
  <c r="S82" s="1"/>
  <c r="R81"/>
  <c r="T79"/>
  <c r="S79"/>
  <c r="R78"/>
  <c r="T76"/>
  <c r="S76"/>
  <c r="R76" s="1"/>
  <c r="R75"/>
  <c r="T73"/>
  <c r="S73"/>
  <c r="R72"/>
  <c r="T70"/>
  <c r="S70"/>
  <c r="R67"/>
  <c r="T65"/>
  <c r="S65"/>
  <c r="R64"/>
  <c r="T62"/>
  <c r="S62"/>
  <c r="R61"/>
  <c r="T59"/>
  <c r="S59"/>
  <c r="R58"/>
  <c r="T56"/>
  <c r="S56"/>
  <c r="R53"/>
  <c r="T51"/>
  <c r="S51"/>
  <c r="R50"/>
  <c r="T48"/>
  <c r="S48"/>
  <c r="R48" s="1"/>
  <c r="R47"/>
  <c r="R46"/>
  <c r="T44"/>
  <c r="S44"/>
  <c r="R43"/>
  <c r="T41"/>
  <c r="S41"/>
  <c r="R40"/>
  <c r="R36"/>
  <c r="T34"/>
  <c r="S34"/>
  <c r="R31"/>
  <c r="T29"/>
  <c r="S29"/>
  <c r="R28"/>
  <c r="T26"/>
  <c r="T24" s="1"/>
  <c r="S26"/>
  <c r="R23"/>
  <c r="T21"/>
  <c r="S21"/>
  <c r="R21" s="1"/>
  <c r="R20"/>
  <c r="T18"/>
  <c r="S18"/>
  <c r="R17"/>
  <c r="T15"/>
  <c r="S15"/>
  <c r="R14"/>
  <c r="R13"/>
  <c r="T11"/>
  <c r="S11"/>
  <c r="O140"/>
  <c r="O135"/>
  <c r="O132"/>
  <c r="O129"/>
  <c r="O126"/>
  <c r="O121"/>
  <c r="O118"/>
  <c r="O115"/>
  <c r="O114"/>
  <c r="O111"/>
  <c r="O110"/>
  <c r="O105"/>
  <c r="O102"/>
  <c r="O101"/>
  <c r="O100"/>
  <c r="O99"/>
  <c r="O98"/>
  <c r="O97"/>
  <c r="O94"/>
  <c r="O89"/>
  <c r="O86"/>
  <c r="O81"/>
  <c r="O78"/>
  <c r="O75"/>
  <c r="O72"/>
  <c r="O67"/>
  <c r="O64"/>
  <c r="O61"/>
  <c r="O58"/>
  <c r="O53"/>
  <c r="O50"/>
  <c r="O47"/>
  <c r="O46"/>
  <c r="O43"/>
  <c r="O40"/>
  <c r="O36"/>
  <c r="O31"/>
  <c r="O28"/>
  <c r="O23"/>
  <c r="O20"/>
  <c r="O17"/>
  <c r="O14"/>
  <c r="O13"/>
  <c r="L140"/>
  <c r="N138"/>
  <c r="M138"/>
  <c r="L138" s="1"/>
  <c r="N136"/>
  <c r="L135"/>
  <c r="N133"/>
  <c r="M133"/>
  <c r="L132"/>
  <c r="N130"/>
  <c r="M130"/>
  <c r="L129"/>
  <c r="N127"/>
  <c r="M127"/>
  <c r="L126"/>
  <c r="N124"/>
  <c r="M124"/>
  <c r="L121"/>
  <c r="N119"/>
  <c r="M119"/>
  <c r="L118"/>
  <c r="N116"/>
  <c r="M116"/>
  <c r="L115"/>
  <c r="L114"/>
  <c r="N112"/>
  <c r="M112"/>
  <c r="L111"/>
  <c r="L110"/>
  <c r="N108"/>
  <c r="M108"/>
  <c r="L105"/>
  <c r="N103"/>
  <c r="M103"/>
  <c r="L103" s="1"/>
  <c r="L102"/>
  <c r="L101"/>
  <c r="L100"/>
  <c r="L99"/>
  <c r="L98"/>
  <c r="L97"/>
  <c r="N95"/>
  <c r="M95"/>
  <c r="L95" s="1"/>
  <c r="L94"/>
  <c r="N92"/>
  <c r="N90" s="1"/>
  <c r="M92"/>
  <c r="L92"/>
  <c r="L89"/>
  <c r="N87"/>
  <c r="M87"/>
  <c r="L86"/>
  <c r="N84"/>
  <c r="M84"/>
  <c r="N82"/>
  <c r="L81"/>
  <c r="N79"/>
  <c r="M79"/>
  <c r="L78"/>
  <c r="N76"/>
  <c r="M76"/>
  <c r="L75"/>
  <c r="N73"/>
  <c r="M73"/>
  <c r="L72"/>
  <c r="N70"/>
  <c r="M70"/>
  <c r="L67"/>
  <c r="N65"/>
  <c r="M65"/>
  <c r="L64"/>
  <c r="N62"/>
  <c r="M62"/>
  <c r="L61"/>
  <c r="N59"/>
  <c r="M59"/>
  <c r="L58"/>
  <c r="N56"/>
  <c r="M56"/>
  <c r="L56" s="1"/>
  <c r="L53"/>
  <c r="N51"/>
  <c r="M51"/>
  <c r="L50"/>
  <c r="N48"/>
  <c r="M48"/>
  <c r="L47"/>
  <c r="L46"/>
  <c r="N44"/>
  <c r="M44"/>
  <c r="L43"/>
  <c r="N41"/>
  <c r="M41"/>
  <c r="L40"/>
  <c r="L36"/>
  <c r="N34"/>
  <c r="M34"/>
  <c r="L31"/>
  <c r="N29"/>
  <c r="M29"/>
  <c r="P29" s="1"/>
  <c r="L28"/>
  <c r="N26"/>
  <c r="M26"/>
  <c r="N24"/>
  <c r="L23"/>
  <c r="N21"/>
  <c r="M21"/>
  <c r="L20"/>
  <c r="N18"/>
  <c r="M18"/>
  <c r="L17"/>
  <c r="N15"/>
  <c r="M15"/>
  <c r="L14"/>
  <c r="L13"/>
  <c r="N11"/>
  <c r="N9" s="1"/>
  <c r="M11"/>
  <c r="I140"/>
  <c r="X140" s="1"/>
  <c r="K138"/>
  <c r="K136" s="1"/>
  <c r="J138"/>
  <c r="I135"/>
  <c r="K133"/>
  <c r="J133"/>
  <c r="I132"/>
  <c r="X132" s="1"/>
  <c r="K130"/>
  <c r="J130"/>
  <c r="I129"/>
  <c r="K127"/>
  <c r="J127"/>
  <c r="I126"/>
  <c r="K124"/>
  <c r="J124"/>
  <c r="I121"/>
  <c r="K119"/>
  <c r="J119"/>
  <c r="I118"/>
  <c r="X118" s="1"/>
  <c r="K116"/>
  <c r="J116"/>
  <c r="I115"/>
  <c r="I114"/>
  <c r="K112"/>
  <c r="J112"/>
  <c r="I111"/>
  <c r="I110"/>
  <c r="X110" s="1"/>
  <c r="K108"/>
  <c r="J108"/>
  <c r="I105"/>
  <c r="K103"/>
  <c r="J103"/>
  <c r="I102"/>
  <c r="I101"/>
  <c r="I100"/>
  <c r="X100" s="1"/>
  <c r="I99"/>
  <c r="I98"/>
  <c r="I97"/>
  <c r="K95"/>
  <c r="Q95" s="1"/>
  <c r="J95"/>
  <c r="I94"/>
  <c r="X94" s="1"/>
  <c r="K92"/>
  <c r="J92"/>
  <c r="I89"/>
  <c r="K87"/>
  <c r="I87" s="1"/>
  <c r="J87"/>
  <c r="I86"/>
  <c r="K84"/>
  <c r="J84"/>
  <c r="J82" s="1"/>
  <c r="I81"/>
  <c r="K79"/>
  <c r="Q79" s="1"/>
  <c r="J79"/>
  <c r="P79" s="1"/>
  <c r="I78"/>
  <c r="K76"/>
  <c r="J76"/>
  <c r="I75"/>
  <c r="X75" s="1"/>
  <c r="K73"/>
  <c r="J73"/>
  <c r="I72"/>
  <c r="K70"/>
  <c r="J70"/>
  <c r="P70" s="1"/>
  <c r="I67"/>
  <c r="K65"/>
  <c r="J65"/>
  <c r="I64"/>
  <c r="K62"/>
  <c r="J62"/>
  <c r="I61"/>
  <c r="K59"/>
  <c r="J59"/>
  <c r="I58"/>
  <c r="X58" s="1"/>
  <c r="K56"/>
  <c r="J56"/>
  <c r="I53"/>
  <c r="K51"/>
  <c r="Q51" s="1"/>
  <c r="J51"/>
  <c r="I50"/>
  <c r="K48"/>
  <c r="J48"/>
  <c r="I47"/>
  <c r="I46"/>
  <c r="K44"/>
  <c r="J44"/>
  <c r="I43"/>
  <c r="K41"/>
  <c r="J41"/>
  <c r="I40"/>
  <c r="K37"/>
  <c r="I37" s="1"/>
  <c r="I36"/>
  <c r="K34"/>
  <c r="J34"/>
  <c r="I31"/>
  <c r="K29"/>
  <c r="J29"/>
  <c r="I28"/>
  <c r="K26"/>
  <c r="J26"/>
  <c r="I26" s="1"/>
  <c r="I23"/>
  <c r="K21"/>
  <c r="J21"/>
  <c r="I20"/>
  <c r="K18"/>
  <c r="J18"/>
  <c r="I18" s="1"/>
  <c r="I17"/>
  <c r="K15"/>
  <c r="J15"/>
  <c r="I14"/>
  <c r="I13"/>
  <c r="K11"/>
  <c r="J11"/>
  <c r="F13"/>
  <c r="F14"/>
  <c r="F17"/>
  <c r="F20"/>
  <c r="F23"/>
  <c r="F28"/>
  <c r="F31"/>
  <c r="F36"/>
  <c r="F40"/>
  <c r="F43"/>
  <c r="F46"/>
  <c r="F47"/>
  <c r="F50"/>
  <c r="F53"/>
  <c r="F58"/>
  <c r="F61"/>
  <c r="F64"/>
  <c r="F67"/>
  <c r="F72"/>
  <c r="F75"/>
  <c r="F78"/>
  <c r="F81"/>
  <c r="F86"/>
  <c r="F89"/>
  <c r="F94"/>
  <c r="F97"/>
  <c r="F98"/>
  <c r="F99"/>
  <c r="F100"/>
  <c r="F101"/>
  <c r="F102"/>
  <c r="F105"/>
  <c r="F110"/>
  <c r="F111"/>
  <c r="F114"/>
  <c r="F115"/>
  <c r="F118"/>
  <c r="F121"/>
  <c r="F126"/>
  <c r="F129"/>
  <c r="F132"/>
  <c r="F135"/>
  <c r="F140"/>
  <c r="H138"/>
  <c r="H136" s="1"/>
  <c r="G138"/>
  <c r="G136" s="1"/>
  <c r="F136" s="1"/>
  <c r="H133"/>
  <c r="G133"/>
  <c r="F133" s="1"/>
  <c r="H130"/>
  <c r="G130"/>
  <c r="H127"/>
  <c r="G127"/>
  <c r="F127" s="1"/>
  <c r="H124"/>
  <c r="G124"/>
  <c r="F124" s="1"/>
  <c r="H119"/>
  <c r="G119"/>
  <c r="F119" s="1"/>
  <c r="H116"/>
  <c r="G116"/>
  <c r="H112"/>
  <c r="G112"/>
  <c r="F112" s="1"/>
  <c r="H108"/>
  <c r="H106" s="1"/>
  <c r="G108"/>
  <c r="H103"/>
  <c r="G103"/>
  <c r="F103" s="1"/>
  <c r="H95"/>
  <c r="G95"/>
  <c r="F95" s="1"/>
  <c r="H92"/>
  <c r="H90" s="1"/>
  <c r="G92"/>
  <c r="H87"/>
  <c r="G87"/>
  <c r="F87" s="1"/>
  <c r="H84"/>
  <c r="G84"/>
  <c r="F84" s="1"/>
  <c r="H79"/>
  <c r="G79"/>
  <c r="H76"/>
  <c r="G76"/>
  <c r="F76" s="1"/>
  <c r="H73"/>
  <c r="G73"/>
  <c r="H70"/>
  <c r="H68" s="1"/>
  <c r="G70"/>
  <c r="H65"/>
  <c r="G65"/>
  <c r="H62"/>
  <c r="G62"/>
  <c r="F62" s="1"/>
  <c r="H59"/>
  <c r="G59"/>
  <c r="H56"/>
  <c r="G56"/>
  <c r="H51"/>
  <c r="G51"/>
  <c r="H48"/>
  <c r="G48"/>
  <c r="F48" s="1"/>
  <c r="H44"/>
  <c r="G44"/>
  <c r="H41"/>
  <c r="G41"/>
  <c r="F41" s="1"/>
  <c r="H37"/>
  <c r="F37"/>
  <c r="H34"/>
  <c r="G34"/>
  <c r="F34" s="1"/>
  <c r="H29"/>
  <c r="G29"/>
  <c r="F29" s="1"/>
  <c r="H26"/>
  <c r="G26"/>
  <c r="F26" s="1"/>
  <c r="H21"/>
  <c r="G21"/>
  <c r="H18"/>
  <c r="G18"/>
  <c r="F18" s="1"/>
  <c r="H15"/>
  <c r="H11"/>
  <c r="G15"/>
  <c r="G11"/>
  <c r="G54" l="1"/>
  <c r="H32"/>
  <c r="I21"/>
  <c r="I65"/>
  <c r="P95"/>
  <c r="X99"/>
  <c r="P103"/>
  <c r="X105"/>
  <c r="L48"/>
  <c r="L51"/>
  <c r="L73"/>
  <c r="L79"/>
  <c r="M106"/>
  <c r="T9"/>
  <c r="R18"/>
  <c r="S24"/>
  <c r="R29"/>
  <c r="R34"/>
  <c r="R41"/>
  <c r="R59"/>
  <c r="T82"/>
  <c r="R127"/>
  <c r="R133"/>
  <c r="R138"/>
  <c r="U15"/>
  <c r="U29"/>
  <c r="W32"/>
  <c r="U41"/>
  <c r="U51"/>
  <c r="U65"/>
  <c r="U73"/>
  <c r="U84"/>
  <c r="W90"/>
  <c r="U95"/>
  <c r="W106"/>
  <c r="U127"/>
  <c r="V122"/>
  <c r="Q44"/>
  <c r="X46"/>
  <c r="L8" i="8"/>
  <c r="W105"/>
  <c r="X8"/>
  <c r="H105"/>
  <c r="G105" s="1"/>
  <c r="N105"/>
  <c r="M11"/>
  <c r="O9"/>
  <c r="M9" s="1"/>
  <c r="U8"/>
  <c r="K105"/>
  <c r="J105" s="1"/>
  <c r="I8"/>
  <c r="Q11"/>
  <c r="K9"/>
  <c r="N175"/>
  <c r="M107"/>
  <c r="Y107" s="1"/>
  <c r="O105"/>
  <c r="R105" s="1"/>
  <c r="G11"/>
  <c r="H9"/>
  <c r="T105"/>
  <c r="S105" s="1"/>
  <c r="S194"/>
  <c r="T192"/>
  <c r="S192" s="1"/>
  <c r="V177"/>
  <c r="W175"/>
  <c r="V175" s="1"/>
  <c r="J194"/>
  <c r="K192"/>
  <c r="J192" s="1"/>
  <c r="K175"/>
  <c r="J175" s="1"/>
  <c r="G194"/>
  <c r="H192"/>
  <c r="H175"/>
  <c r="G175" s="1"/>
  <c r="V81"/>
  <c r="W66"/>
  <c r="V66" s="1"/>
  <c r="S81"/>
  <c r="T66"/>
  <c r="S66" s="1"/>
  <c r="R81"/>
  <c r="O66"/>
  <c r="R66" s="1"/>
  <c r="J81"/>
  <c r="K66"/>
  <c r="G81"/>
  <c r="P125"/>
  <c r="P167"/>
  <c r="G66"/>
  <c r="S151"/>
  <c r="Y187"/>
  <c r="M60"/>
  <c r="Y60" s="1"/>
  <c r="O58"/>
  <c r="R58" s="1"/>
  <c r="V60"/>
  <c r="W58"/>
  <c r="Y75"/>
  <c r="Y158"/>
  <c r="P153"/>
  <c r="Y167"/>
  <c r="P83"/>
  <c r="P172"/>
  <c r="P187"/>
  <c r="Y54"/>
  <c r="G144"/>
  <c r="H142"/>
  <c r="G142" s="1"/>
  <c r="P179"/>
  <c r="S73"/>
  <c r="G107"/>
  <c r="N142"/>
  <c r="G177"/>
  <c r="G89"/>
  <c r="G87"/>
  <c r="R151"/>
  <c r="J151"/>
  <c r="P146"/>
  <c r="J58"/>
  <c r="S11"/>
  <c r="P196"/>
  <c r="P158"/>
  <c r="P91"/>
  <c r="V73"/>
  <c r="F59" i="4"/>
  <c r="K82"/>
  <c r="I112"/>
  <c r="M24"/>
  <c r="L24" s="1"/>
  <c r="Q59"/>
  <c r="X64"/>
  <c r="M68"/>
  <c r="P87"/>
  <c r="N106"/>
  <c r="X121"/>
  <c r="S122"/>
  <c r="V24"/>
  <c r="U24" s="1"/>
  <c r="U62"/>
  <c r="V90"/>
  <c r="U103"/>
  <c r="Q15"/>
  <c r="X126"/>
  <c r="U106"/>
  <c r="L12" i="7"/>
  <c r="O14"/>
  <c r="F51" i="4"/>
  <c r="J90"/>
  <c r="J122"/>
  <c r="I127"/>
  <c r="Q21"/>
  <c r="P84"/>
  <c r="M90"/>
  <c r="M136"/>
  <c r="L136" s="1"/>
  <c r="R15"/>
  <c r="R70"/>
  <c r="S90"/>
  <c r="R90" s="1"/>
  <c r="D67" i="5"/>
  <c r="G24" i="4"/>
  <c r="F65"/>
  <c r="F116"/>
  <c r="K24"/>
  <c r="Q24" s="1"/>
  <c r="F21"/>
  <c r="F56"/>
  <c r="I15"/>
  <c r="I29"/>
  <c r="I48"/>
  <c r="I59"/>
  <c r="I76"/>
  <c r="I119"/>
  <c r="I138"/>
  <c r="X138" s="1"/>
  <c r="Q18"/>
  <c r="T54"/>
  <c r="R65"/>
  <c r="U56"/>
  <c r="U70"/>
  <c r="V82"/>
  <c r="U87"/>
  <c r="U119"/>
  <c r="W122"/>
  <c r="U122" s="1"/>
  <c r="U133"/>
  <c r="U138"/>
  <c r="D26" i="7"/>
  <c r="E21"/>
  <c r="Q151" i="8"/>
  <c r="M151"/>
  <c r="V192"/>
  <c r="Y125"/>
  <c r="Y179"/>
  <c r="J73"/>
  <c r="P131"/>
  <c r="P13"/>
  <c r="Y13"/>
  <c r="G192"/>
  <c r="Y146"/>
  <c r="R73"/>
  <c r="P54"/>
  <c r="P75"/>
  <c r="Q89"/>
  <c r="P89" s="1"/>
  <c r="M68"/>
  <c r="M81"/>
  <c r="Q81"/>
  <c r="S175"/>
  <c r="G58"/>
  <c r="Y91"/>
  <c r="Y131"/>
  <c r="Q185"/>
  <c r="P185" s="1"/>
  <c r="M123"/>
  <c r="Y123" s="1"/>
  <c r="M43"/>
  <c r="Y43" s="1"/>
  <c r="Y153"/>
  <c r="G151"/>
  <c r="M73"/>
  <c r="Q73"/>
  <c r="R87"/>
  <c r="R175"/>
  <c r="R177"/>
  <c r="P177" s="1"/>
  <c r="M177"/>
  <c r="Y177" s="1"/>
  <c r="R52"/>
  <c r="P52" s="1"/>
  <c r="M52"/>
  <c r="Y52" s="1"/>
  <c r="O142"/>
  <c r="R142" s="1"/>
  <c r="R144"/>
  <c r="P144" s="1"/>
  <c r="Y144"/>
  <c r="Y83"/>
  <c r="Q123"/>
  <c r="P123" s="1"/>
  <c r="P43"/>
  <c r="M194"/>
  <c r="Q194"/>
  <c r="P194" s="1"/>
  <c r="M170"/>
  <c r="Y170" s="1"/>
  <c r="Q170"/>
  <c r="P170" s="1"/>
  <c r="R11"/>
  <c r="S60"/>
  <c r="S58"/>
  <c r="G73"/>
  <c r="M129"/>
  <c r="Y129" s="1"/>
  <c r="Q129"/>
  <c r="P129" s="1"/>
  <c r="R107"/>
  <c r="P107" s="1"/>
  <c r="R192"/>
  <c r="V87"/>
  <c r="R60"/>
  <c r="P60" s="1"/>
  <c r="Y196"/>
  <c r="Y185"/>
  <c r="J98" i="5"/>
  <c r="V98" s="1"/>
  <c r="N98"/>
  <c r="M98" s="1"/>
  <c r="V100"/>
  <c r="V68" i="4"/>
  <c r="U44"/>
  <c r="U21"/>
  <c r="U11"/>
  <c r="R51"/>
  <c r="S9"/>
  <c r="R11"/>
  <c r="L44"/>
  <c r="X98"/>
  <c r="X97"/>
  <c r="X81"/>
  <c r="P73"/>
  <c r="X72"/>
  <c r="X53"/>
  <c r="X28"/>
  <c r="M9"/>
  <c r="L11"/>
  <c r="L112"/>
  <c r="Q112"/>
  <c r="L62"/>
  <c r="P62"/>
  <c r="L119"/>
  <c r="X119" s="1"/>
  <c r="P119"/>
  <c r="L127"/>
  <c r="X127" s="1"/>
  <c r="Q127"/>
  <c r="X102"/>
  <c r="R82"/>
  <c r="F138"/>
  <c r="X40"/>
  <c r="K54"/>
  <c r="I84"/>
  <c r="Q108"/>
  <c r="Q116"/>
  <c r="P130"/>
  <c r="I133"/>
  <c r="L15"/>
  <c r="L18"/>
  <c r="X18" s="1"/>
  <c r="L21"/>
  <c r="X21" s="1"/>
  <c r="X31"/>
  <c r="Q41"/>
  <c r="Q48"/>
  <c r="Q65"/>
  <c r="N68"/>
  <c r="Q82"/>
  <c r="X86"/>
  <c r="X89"/>
  <c r="L108"/>
  <c r="X111"/>
  <c r="X115"/>
  <c r="P124"/>
  <c r="Q138"/>
  <c r="R26"/>
  <c r="R84"/>
  <c r="T122"/>
  <c r="W68"/>
  <c r="U79"/>
  <c r="W82"/>
  <c r="U82" s="1"/>
  <c r="U92"/>
  <c r="L41"/>
  <c r="P41"/>
  <c r="O41" s="1"/>
  <c r="N54"/>
  <c r="Q54" s="1"/>
  <c r="Q56"/>
  <c r="L65"/>
  <c r="X65" s="1"/>
  <c r="P65"/>
  <c r="O65" s="1"/>
  <c r="L130"/>
  <c r="Q130"/>
  <c r="X48"/>
  <c r="Q76"/>
  <c r="F15"/>
  <c r="F70"/>
  <c r="F92"/>
  <c r="I34"/>
  <c r="I73"/>
  <c r="X73" s="1"/>
  <c r="I103"/>
  <c r="X103" s="1"/>
  <c r="I124"/>
  <c r="X14"/>
  <c r="X17"/>
  <c r="X20"/>
  <c r="X23"/>
  <c r="Q26"/>
  <c r="Q29"/>
  <c r="O29" s="1"/>
  <c r="X36"/>
  <c r="P48"/>
  <c r="P51"/>
  <c r="O51" s="1"/>
  <c r="X61"/>
  <c r="L70"/>
  <c r="Q73"/>
  <c r="O73" s="1"/>
  <c r="X78"/>
  <c r="M82"/>
  <c r="Q84"/>
  <c r="Q87"/>
  <c r="O87" s="1"/>
  <c r="L90"/>
  <c r="X114"/>
  <c r="M122"/>
  <c r="P122" s="1"/>
  <c r="P127"/>
  <c r="X135"/>
  <c r="R37"/>
  <c r="R62"/>
  <c r="T68"/>
  <c r="R79"/>
  <c r="R119"/>
  <c r="R124"/>
  <c r="S136"/>
  <c r="R136" s="1"/>
  <c r="V9"/>
  <c r="U18"/>
  <c r="W54"/>
  <c r="U108"/>
  <c r="U130"/>
  <c r="W136"/>
  <c r="U136" s="1"/>
  <c r="N32"/>
  <c r="Q34"/>
  <c r="L133"/>
  <c r="X133" s="1"/>
  <c r="Q133"/>
  <c r="L34"/>
  <c r="X34" s="1"/>
  <c r="P34"/>
  <c r="O34" s="1"/>
  <c r="L59"/>
  <c r="X59" s="1"/>
  <c r="P59"/>
  <c r="O59" s="1"/>
  <c r="L76"/>
  <c r="X76" s="1"/>
  <c r="P76"/>
  <c r="O76" s="1"/>
  <c r="N122"/>
  <c r="Q124"/>
  <c r="F73"/>
  <c r="F108"/>
  <c r="F130"/>
  <c r="X13"/>
  <c r="I41"/>
  <c r="I62"/>
  <c r="I82"/>
  <c r="I130"/>
  <c r="P15"/>
  <c r="O15" s="1"/>
  <c r="P18"/>
  <c r="O18" s="1"/>
  <c r="P21"/>
  <c r="O21" s="1"/>
  <c r="L26"/>
  <c r="X26" s="1"/>
  <c r="L29"/>
  <c r="Q37"/>
  <c r="X43"/>
  <c r="X47"/>
  <c r="X50"/>
  <c r="Q62"/>
  <c r="X67"/>
  <c r="L84"/>
  <c r="L87"/>
  <c r="X87" s="1"/>
  <c r="X101"/>
  <c r="Q103"/>
  <c r="O103" s="1"/>
  <c r="L106"/>
  <c r="P112"/>
  <c r="O112" s="1"/>
  <c r="L116"/>
  <c r="Q119"/>
  <c r="X129"/>
  <c r="P133"/>
  <c r="Q136"/>
  <c r="R24"/>
  <c r="T32"/>
  <c r="T8" s="1"/>
  <c r="R44"/>
  <c r="R56"/>
  <c r="S68"/>
  <c r="R68" s="1"/>
  <c r="R73"/>
  <c r="R92"/>
  <c r="R130"/>
  <c r="W9"/>
  <c r="W8" s="1"/>
  <c r="U26"/>
  <c r="U34"/>
  <c r="U59"/>
  <c r="U76"/>
  <c r="U90"/>
  <c r="N21" i="7"/>
  <c r="M21" s="1"/>
  <c r="G21"/>
  <c r="V21" s="1"/>
  <c r="I8"/>
  <c r="N10" i="5"/>
  <c r="M10" s="1"/>
  <c r="H8"/>
  <c r="G8" s="1"/>
  <c r="D98"/>
  <c r="J136" i="4"/>
  <c r="P138"/>
  <c r="K106"/>
  <c r="Q106" s="1"/>
  <c r="I116"/>
  <c r="P116"/>
  <c r="O116" s="1"/>
  <c r="J106"/>
  <c r="P108"/>
  <c r="O108" s="1"/>
  <c r="I108"/>
  <c r="O95"/>
  <c r="I95"/>
  <c r="X95" s="1"/>
  <c r="K90"/>
  <c r="Q90" s="1"/>
  <c r="Q92"/>
  <c r="P90"/>
  <c r="P92"/>
  <c r="I92"/>
  <c r="X92" s="1"/>
  <c r="O79"/>
  <c r="I79"/>
  <c r="X79" s="1"/>
  <c r="I70"/>
  <c r="Q70"/>
  <c r="O70" s="1"/>
  <c r="J68"/>
  <c r="I56"/>
  <c r="X56" s="1"/>
  <c r="P56"/>
  <c r="I51"/>
  <c r="X51" s="1"/>
  <c r="K32"/>
  <c r="I44"/>
  <c r="X44" s="1"/>
  <c r="P44"/>
  <c r="X37"/>
  <c r="P37"/>
  <c r="O37" s="1"/>
  <c r="J24"/>
  <c r="P26"/>
  <c r="K9"/>
  <c r="Q9" s="1"/>
  <c r="Q11"/>
  <c r="J9"/>
  <c r="P9" s="1"/>
  <c r="P11"/>
  <c r="I11"/>
  <c r="F79"/>
  <c r="F44"/>
  <c r="F11"/>
  <c r="V107" i="8"/>
  <c r="V105" s="1"/>
  <c r="V9"/>
  <c r="W142"/>
  <c r="V151"/>
  <c r="V142" s="1"/>
  <c r="V68"/>
  <c r="S87"/>
  <c r="S89"/>
  <c r="S9"/>
  <c r="T142"/>
  <c r="S142" s="1"/>
  <c r="M89"/>
  <c r="J11"/>
  <c r="J87"/>
  <c r="J89"/>
  <c r="J142"/>
  <c r="T12" i="7"/>
  <c r="S14"/>
  <c r="Q12"/>
  <c r="P14"/>
  <c r="M14"/>
  <c r="K8"/>
  <c r="H12"/>
  <c r="N12" s="1"/>
  <c r="G14"/>
  <c r="V14" s="1"/>
  <c r="T8" i="5"/>
  <c r="S8" s="1"/>
  <c r="S10"/>
  <c r="P8"/>
  <c r="P10"/>
  <c r="K8"/>
  <c r="J8" s="1"/>
  <c r="J10"/>
  <c r="V10" s="1"/>
  <c r="F10"/>
  <c r="F8" s="1"/>
  <c r="E10"/>
  <c r="V32" i="4"/>
  <c r="U32" s="1"/>
  <c r="V54"/>
  <c r="R122"/>
  <c r="S32"/>
  <c r="S54"/>
  <c r="R54" s="1"/>
  <c r="S106"/>
  <c r="R106" s="1"/>
  <c r="O84"/>
  <c r="O124"/>
  <c r="L9"/>
  <c r="M54"/>
  <c r="L124"/>
  <c r="M32"/>
  <c r="J32"/>
  <c r="J54"/>
  <c r="K68"/>
  <c r="K122"/>
  <c r="I122" s="1"/>
  <c r="H122"/>
  <c r="G122"/>
  <c r="G106"/>
  <c r="G90"/>
  <c r="H82"/>
  <c r="G82"/>
  <c r="G68"/>
  <c r="H54"/>
  <c r="F54" s="1"/>
  <c r="G32"/>
  <c r="H24"/>
  <c r="F24" s="1"/>
  <c r="H9"/>
  <c r="G9"/>
  <c r="S106" i="1"/>
  <c r="S105"/>
  <c r="S104"/>
  <c r="U102"/>
  <c r="T102"/>
  <c r="S102" s="1"/>
  <c r="S101"/>
  <c r="U99"/>
  <c r="T99"/>
  <c r="S99"/>
  <c r="S98"/>
  <c r="U96"/>
  <c r="T96"/>
  <c r="S96"/>
  <c r="S95"/>
  <c r="S94"/>
  <c r="U92"/>
  <c r="T92"/>
  <c r="S92" s="1"/>
  <c r="S91"/>
  <c r="S90"/>
  <c r="S89"/>
  <c r="S88"/>
  <c r="S87"/>
  <c r="S86"/>
  <c r="S85"/>
  <c r="S84"/>
  <c r="S83"/>
  <c r="S82"/>
  <c r="S81"/>
  <c r="S80"/>
  <c r="S79"/>
  <c r="S78"/>
  <c r="S77"/>
  <c r="S76"/>
  <c r="U74"/>
  <c r="U72" s="1"/>
  <c r="T74"/>
  <c r="T72" s="1"/>
  <c r="S72" s="1"/>
  <c r="S71"/>
  <c r="U69"/>
  <c r="T69"/>
  <c r="S68"/>
  <c r="S67"/>
  <c r="S66"/>
  <c r="S65"/>
  <c r="U64"/>
  <c r="T64"/>
  <c r="S63"/>
  <c r="U61"/>
  <c r="T61"/>
  <c r="S58"/>
  <c r="U56"/>
  <c r="T56"/>
  <c r="S55"/>
  <c r="S54"/>
  <c r="U52"/>
  <c r="S52" s="1"/>
  <c r="T52"/>
  <c r="S51"/>
  <c r="U49"/>
  <c r="T49"/>
  <c r="T44" s="1"/>
  <c r="S48"/>
  <c r="U46"/>
  <c r="T46"/>
  <c r="S43"/>
  <c r="S42"/>
  <c r="U40"/>
  <c r="T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U20"/>
  <c r="T20"/>
  <c r="S20" s="1"/>
  <c r="S19"/>
  <c r="U17"/>
  <c r="T17"/>
  <c r="S17" s="1"/>
  <c r="S16"/>
  <c r="S15"/>
  <c r="S14"/>
  <c r="U12"/>
  <c r="U10" s="1"/>
  <c r="T12"/>
  <c r="P106"/>
  <c r="P105"/>
  <c r="P104"/>
  <c r="R102"/>
  <c r="Q102"/>
  <c r="P102"/>
  <c r="P101"/>
  <c r="R99"/>
  <c r="Q99"/>
  <c r="P99"/>
  <c r="P98"/>
  <c r="R96"/>
  <c r="Q96"/>
  <c r="P96"/>
  <c r="P95"/>
  <c r="P94"/>
  <c r="R92"/>
  <c r="Q92"/>
  <c r="P92" s="1"/>
  <c r="P91"/>
  <c r="P90"/>
  <c r="P89"/>
  <c r="P88"/>
  <c r="P87"/>
  <c r="P86"/>
  <c r="P85"/>
  <c r="P84"/>
  <c r="P83"/>
  <c r="P82"/>
  <c r="P81"/>
  <c r="P80"/>
  <c r="P79"/>
  <c r="P78"/>
  <c r="P77"/>
  <c r="P76"/>
  <c r="R74"/>
  <c r="R72" s="1"/>
  <c r="Q74"/>
  <c r="Q72" s="1"/>
  <c r="P71"/>
  <c r="R69"/>
  <c r="Q69"/>
  <c r="P69" s="1"/>
  <c r="P68"/>
  <c r="P67"/>
  <c r="P66"/>
  <c r="P65"/>
  <c r="R64"/>
  <c r="Q64"/>
  <c r="P63"/>
  <c r="R61"/>
  <c r="P61" s="1"/>
  <c r="Q61"/>
  <c r="P58"/>
  <c r="R56"/>
  <c r="Q56"/>
  <c r="P56" s="1"/>
  <c r="P55"/>
  <c r="P54"/>
  <c r="R52"/>
  <c r="Q52"/>
  <c r="Q44" s="1"/>
  <c r="P51"/>
  <c r="R49"/>
  <c r="Q49"/>
  <c r="P48"/>
  <c r="R46"/>
  <c r="Q46"/>
  <c r="P43"/>
  <c r="P42"/>
  <c r="R40"/>
  <c r="Q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R20"/>
  <c r="Q20"/>
  <c r="P20" s="1"/>
  <c r="P19"/>
  <c r="R17"/>
  <c r="Q17"/>
  <c r="P17" s="1"/>
  <c r="P16"/>
  <c r="P15"/>
  <c r="P14"/>
  <c r="R12"/>
  <c r="R10" s="1"/>
  <c r="Q12"/>
  <c r="P12" s="1"/>
  <c r="M106"/>
  <c r="M105"/>
  <c r="M104"/>
  <c r="M101"/>
  <c r="M98"/>
  <c r="M95"/>
  <c r="M94"/>
  <c r="M91"/>
  <c r="M90"/>
  <c r="M89"/>
  <c r="M88"/>
  <c r="M87"/>
  <c r="M86"/>
  <c r="M85"/>
  <c r="M84"/>
  <c r="M83"/>
  <c r="M82"/>
  <c r="M81"/>
  <c r="M80"/>
  <c r="M79"/>
  <c r="M78"/>
  <c r="M77"/>
  <c r="M76"/>
  <c r="M71"/>
  <c r="M68"/>
  <c r="M67"/>
  <c r="M66"/>
  <c r="M65"/>
  <c r="M63"/>
  <c r="M58"/>
  <c r="M55"/>
  <c r="M54"/>
  <c r="M51"/>
  <c r="M48"/>
  <c r="M43"/>
  <c r="M42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19"/>
  <c r="M16"/>
  <c r="M15"/>
  <c r="M14"/>
  <c r="J106"/>
  <c r="J105"/>
  <c r="V105" s="1"/>
  <c r="J104"/>
  <c r="L102"/>
  <c r="O102" s="1"/>
  <c r="K102"/>
  <c r="J102" s="1"/>
  <c r="J101"/>
  <c r="V101" s="1"/>
  <c r="L99"/>
  <c r="K99"/>
  <c r="J98"/>
  <c r="V98" s="1"/>
  <c r="L96"/>
  <c r="O96" s="1"/>
  <c r="K96"/>
  <c r="J95"/>
  <c r="V95" s="1"/>
  <c r="J94"/>
  <c r="L92"/>
  <c r="O92" s="1"/>
  <c r="K92"/>
  <c r="J91"/>
  <c r="J90"/>
  <c r="V90" s="1"/>
  <c r="J89"/>
  <c r="V89" s="1"/>
  <c r="J88"/>
  <c r="J87"/>
  <c r="V87" s="1"/>
  <c r="J86"/>
  <c r="V86" s="1"/>
  <c r="J85"/>
  <c r="J84"/>
  <c r="J83"/>
  <c r="V83" s="1"/>
  <c r="J82"/>
  <c r="V82" s="1"/>
  <c r="J81"/>
  <c r="J80"/>
  <c r="J79"/>
  <c r="J78"/>
  <c r="J77"/>
  <c r="V77" s="1"/>
  <c r="J76"/>
  <c r="L74"/>
  <c r="K74"/>
  <c r="J74" s="1"/>
  <c r="J71"/>
  <c r="L69"/>
  <c r="K69"/>
  <c r="J69" s="1"/>
  <c r="J68"/>
  <c r="J67"/>
  <c r="V67" s="1"/>
  <c r="J66"/>
  <c r="J65"/>
  <c r="V65" s="1"/>
  <c r="L64"/>
  <c r="O64" s="1"/>
  <c r="K64"/>
  <c r="J64" s="1"/>
  <c r="J63"/>
  <c r="L61"/>
  <c r="K61"/>
  <c r="J61"/>
  <c r="J58"/>
  <c r="L56"/>
  <c r="K56"/>
  <c r="J55"/>
  <c r="J54"/>
  <c r="L52"/>
  <c r="K52"/>
  <c r="K44" s="1"/>
  <c r="J51"/>
  <c r="L49"/>
  <c r="K49"/>
  <c r="J49"/>
  <c r="J48"/>
  <c r="L46"/>
  <c r="K46"/>
  <c r="J46"/>
  <c r="L44"/>
  <c r="J43"/>
  <c r="J42"/>
  <c r="L40"/>
  <c r="K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L20"/>
  <c r="K20"/>
  <c r="J20" s="1"/>
  <c r="J19"/>
  <c r="L17"/>
  <c r="K17"/>
  <c r="J17"/>
  <c r="J16"/>
  <c r="J15"/>
  <c r="J14"/>
  <c r="L12"/>
  <c r="K12"/>
  <c r="G106"/>
  <c r="G105"/>
  <c r="G104"/>
  <c r="I102"/>
  <c r="H102"/>
  <c r="G101"/>
  <c r="I99"/>
  <c r="H99"/>
  <c r="G98"/>
  <c r="I96"/>
  <c r="H96"/>
  <c r="G96" s="1"/>
  <c r="G95"/>
  <c r="G94"/>
  <c r="I92"/>
  <c r="H92"/>
  <c r="G91"/>
  <c r="G90"/>
  <c r="G89"/>
  <c r="G88"/>
  <c r="V88" s="1"/>
  <c r="G87"/>
  <c r="G86"/>
  <c r="G85"/>
  <c r="G84"/>
  <c r="V84" s="1"/>
  <c r="G83"/>
  <c r="G82"/>
  <c r="G81"/>
  <c r="G80"/>
  <c r="G79"/>
  <c r="G78"/>
  <c r="G77"/>
  <c r="G76"/>
  <c r="V76" s="1"/>
  <c r="I74"/>
  <c r="I72" s="1"/>
  <c r="H74"/>
  <c r="G71"/>
  <c r="I69"/>
  <c r="H69"/>
  <c r="G68"/>
  <c r="G67"/>
  <c r="G66"/>
  <c r="V66" s="1"/>
  <c r="G65"/>
  <c r="I64"/>
  <c r="H64"/>
  <c r="G64"/>
  <c r="G63"/>
  <c r="I61"/>
  <c r="H61"/>
  <c r="G61"/>
  <c r="G58"/>
  <c r="I56"/>
  <c r="H56"/>
  <c r="G56" s="1"/>
  <c r="G55"/>
  <c r="V55" s="1"/>
  <c r="G54"/>
  <c r="V54" s="1"/>
  <c r="I52"/>
  <c r="H52"/>
  <c r="G52"/>
  <c r="G51"/>
  <c r="I49"/>
  <c r="O49" s="1"/>
  <c r="H49"/>
  <c r="G48"/>
  <c r="I46"/>
  <c r="H46"/>
  <c r="G46"/>
  <c r="I44"/>
  <c r="O44" s="1"/>
  <c r="G43"/>
  <c r="V43" s="1"/>
  <c r="G42"/>
  <c r="V42" s="1"/>
  <c r="I40"/>
  <c r="H40"/>
  <c r="N40" s="1"/>
  <c r="G39"/>
  <c r="G38"/>
  <c r="G37"/>
  <c r="G36"/>
  <c r="G35"/>
  <c r="V35" s="1"/>
  <c r="G34"/>
  <c r="G33"/>
  <c r="V33" s="1"/>
  <c r="G32"/>
  <c r="G31"/>
  <c r="G30"/>
  <c r="V30" s="1"/>
  <c r="G29"/>
  <c r="V29" s="1"/>
  <c r="G28"/>
  <c r="V28" s="1"/>
  <c r="G27"/>
  <c r="V27" s="1"/>
  <c r="G26"/>
  <c r="G25"/>
  <c r="V25" s="1"/>
  <c r="G24"/>
  <c r="V24" s="1"/>
  <c r="G23"/>
  <c r="V23" s="1"/>
  <c r="G22"/>
  <c r="I20"/>
  <c r="H20"/>
  <c r="G19"/>
  <c r="V19" s="1"/>
  <c r="I17"/>
  <c r="H17"/>
  <c r="N17" s="1"/>
  <c r="G16"/>
  <c r="G15"/>
  <c r="G14"/>
  <c r="I12"/>
  <c r="I10" s="1"/>
  <c r="H12"/>
  <c r="D14"/>
  <c r="D15"/>
  <c r="D16"/>
  <c r="D19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2"/>
  <c r="D43"/>
  <c r="D48"/>
  <c r="D51"/>
  <c r="D54"/>
  <c r="D55"/>
  <c r="D58"/>
  <c r="D63"/>
  <c r="D65"/>
  <c r="D66"/>
  <c r="D67"/>
  <c r="D68"/>
  <c r="D71"/>
  <c r="D76"/>
  <c r="D77"/>
  <c r="D78"/>
  <c r="D79"/>
  <c r="D80"/>
  <c r="D81"/>
  <c r="D82"/>
  <c r="D83"/>
  <c r="D84"/>
  <c r="D85"/>
  <c r="D86"/>
  <c r="D87"/>
  <c r="D88"/>
  <c r="D89"/>
  <c r="D90"/>
  <c r="D91"/>
  <c r="D94"/>
  <c r="D95"/>
  <c r="D98"/>
  <c r="D101"/>
  <c r="D104"/>
  <c r="D105"/>
  <c r="D106"/>
  <c r="F102"/>
  <c r="E102"/>
  <c r="D102" s="1"/>
  <c r="F99"/>
  <c r="E99"/>
  <c r="D99" s="1"/>
  <c r="F96"/>
  <c r="E96"/>
  <c r="D96" s="1"/>
  <c r="F92"/>
  <c r="E92"/>
  <c r="D92" s="1"/>
  <c r="F74"/>
  <c r="F72" s="1"/>
  <c r="E74"/>
  <c r="D74" s="1"/>
  <c r="F69"/>
  <c r="E69"/>
  <c r="D69" s="1"/>
  <c r="F64"/>
  <c r="E64"/>
  <c r="D64" s="1"/>
  <c r="F61"/>
  <c r="E61"/>
  <c r="D61" s="1"/>
  <c r="F56"/>
  <c r="E56"/>
  <c r="F52"/>
  <c r="E52"/>
  <c r="D52" s="1"/>
  <c r="F49"/>
  <c r="E49"/>
  <c r="F46"/>
  <c r="E46"/>
  <c r="D46" s="1"/>
  <c r="F40"/>
  <c r="E40"/>
  <c r="D40" s="1"/>
  <c r="F20"/>
  <c r="E20"/>
  <c r="D20" s="1"/>
  <c r="F17"/>
  <c r="E17"/>
  <c r="D17" s="1"/>
  <c r="F12"/>
  <c r="E12"/>
  <c r="D12" s="1"/>
  <c r="X124" i="4" l="1"/>
  <c r="L122"/>
  <c r="U54"/>
  <c r="O138"/>
  <c r="X84"/>
  <c r="O127"/>
  <c r="X15"/>
  <c r="X112"/>
  <c r="R9"/>
  <c r="H8"/>
  <c r="O44"/>
  <c r="X108"/>
  <c r="N8" i="8"/>
  <c r="P11"/>
  <c r="Y194"/>
  <c r="P81"/>
  <c r="V58"/>
  <c r="W8"/>
  <c r="V8" s="1"/>
  <c r="K8"/>
  <c r="Y11"/>
  <c r="T8"/>
  <c r="S8" s="1"/>
  <c r="O8"/>
  <c r="R8" s="1"/>
  <c r="H8"/>
  <c r="G8" s="1"/>
  <c r="Y81"/>
  <c r="Q9"/>
  <c r="G9"/>
  <c r="P151"/>
  <c r="Y151"/>
  <c r="Q58"/>
  <c r="P58" s="1"/>
  <c r="M40" i="1"/>
  <c r="L10"/>
  <c r="O10" s="1"/>
  <c r="O12"/>
  <c r="V36"/>
  <c r="V48"/>
  <c r="V85"/>
  <c r="V46"/>
  <c r="J56"/>
  <c r="V56" s="1"/>
  <c r="N56"/>
  <c r="U9" i="4"/>
  <c r="V71" i="1"/>
  <c r="V81"/>
  <c r="O20"/>
  <c r="J44"/>
  <c r="S49"/>
  <c r="V14"/>
  <c r="V68"/>
  <c r="V94"/>
  <c r="O17"/>
  <c r="V26"/>
  <c r="V34"/>
  <c r="V38"/>
  <c r="N46"/>
  <c r="N49"/>
  <c r="M49" s="1"/>
  <c r="O52"/>
  <c r="O56"/>
  <c r="O61"/>
  <c r="L72"/>
  <c r="O74"/>
  <c r="J99"/>
  <c r="V99" s="1"/>
  <c r="N99"/>
  <c r="P49"/>
  <c r="U44"/>
  <c r="U8" s="1"/>
  <c r="S64"/>
  <c r="F82" i="4"/>
  <c r="O26"/>
  <c r="O56"/>
  <c r="O48"/>
  <c r="U68"/>
  <c r="V32" i="1"/>
  <c r="V61"/>
  <c r="M17"/>
  <c r="V37"/>
  <c r="J40"/>
  <c r="O40"/>
  <c r="N61"/>
  <c r="M61" s="1"/>
  <c r="P52"/>
  <c r="S40"/>
  <c r="D49"/>
  <c r="D56"/>
  <c r="V15"/>
  <c r="V51"/>
  <c r="I59"/>
  <c r="I8" s="1"/>
  <c r="G99"/>
  <c r="J12"/>
  <c r="V31"/>
  <c r="V39"/>
  <c r="O46"/>
  <c r="V58"/>
  <c r="V63"/>
  <c r="O69"/>
  <c r="V80"/>
  <c r="J92"/>
  <c r="J96"/>
  <c r="V96" s="1"/>
  <c r="N96"/>
  <c r="M96" s="1"/>
  <c r="O99"/>
  <c r="V104"/>
  <c r="P46"/>
  <c r="P64"/>
  <c r="S56"/>
  <c r="U59"/>
  <c r="S69"/>
  <c r="X29" i="4"/>
  <c r="N8"/>
  <c r="L68"/>
  <c r="D21" i="7"/>
  <c r="E10"/>
  <c r="O12"/>
  <c r="L10"/>
  <c r="J12"/>
  <c r="F122" i="4"/>
  <c r="L54"/>
  <c r="P68"/>
  <c r="Y73" i="8"/>
  <c r="P73"/>
  <c r="Q105"/>
  <c r="P105" s="1"/>
  <c r="M105"/>
  <c r="Y105" s="1"/>
  <c r="Y89"/>
  <c r="M58"/>
  <c r="Y58" s="1"/>
  <c r="M192"/>
  <c r="Y192" s="1"/>
  <c r="R9"/>
  <c r="M142"/>
  <c r="Y142" s="1"/>
  <c r="Q192"/>
  <c r="P192" s="1"/>
  <c r="M87"/>
  <c r="Y87" s="1"/>
  <c r="Q87"/>
  <c r="P87" s="1"/>
  <c r="M175"/>
  <c r="Y175" s="1"/>
  <c r="Q175"/>
  <c r="P175" s="1"/>
  <c r="Q142"/>
  <c r="P142" s="1"/>
  <c r="M66"/>
  <c r="R32" i="4"/>
  <c r="L32"/>
  <c r="Q32"/>
  <c r="X122"/>
  <c r="X130"/>
  <c r="X116"/>
  <c r="X70"/>
  <c r="O133"/>
  <c r="X11"/>
  <c r="L82"/>
  <c r="X82" s="1"/>
  <c r="P82"/>
  <c r="O82" s="1"/>
  <c r="O119"/>
  <c r="O130"/>
  <c r="X62"/>
  <c r="V8"/>
  <c r="U8" s="1"/>
  <c r="O92"/>
  <c r="O62"/>
  <c r="Q122"/>
  <c r="O122" s="1"/>
  <c r="X41"/>
  <c r="S74" i="1"/>
  <c r="T59"/>
  <c r="T10"/>
  <c r="P74"/>
  <c r="P40"/>
  <c r="V106"/>
  <c r="V91"/>
  <c r="V79"/>
  <c r="V78"/>
  <c r="N69"/>
  <c r="N64"/>
  <c r="M64" s="1"/>
  <c r="V64"/>
  <c r="J52"/>
  <c r="V52" s="1"/>
  <c r="N52"/>
  <c r="M52" s="1"/>
  <c r="V22"/>
  <c r="N20"/>
  <c r="V16"/>
  <c r="K10"/>
  <c r="V8" i="5"/>
  <c r="N8"/>
  <c r="M8" s="1"/>
  <c r="E8"/>
  <c r="D8" s="1"/>
  <c r="D10"/>
  <c r="I136" i="4"/>
  <c r="X136" s="1"/>
  <c r="P136"/>
  <c r="O136" s="1"/>
  <c r="J8"/>
  <c r="I106"/>
  <c r="X106" s="1"/>
  <c r="P106"/>
  <c r="O106" s="1"/>
  <c r="O90"/>
  <c r="I90"/>
  <c r="X90" s="1"/>
  <c r="I68"/>
  <c r="Q68"/>
  <c r="O68" s="1"/>
  <c r="I54"/>
  <c r="P54"/>
  <c r="O54" s="1"/>
  <c r="I32"/>
  <c r="P32"/>
  <c r="I24"/>
  <c r="X24" s="1"/>
  <c r="P24"/>
  <c r="O24" s="1"/>
  <c r="I9"/>
  <c r="X9" s="1"/>
  <c r="O11"/>
  <c r="F106"/>
  <c r="F90"/>
  <c r="F68"/>
  <c r="F32"/>
  <c r="F9"/>
  <c r="G49" i="1"/>
  <c r="V49" s="1"/>
  <c r="G102"/>
  <c r="V102" s="1"/>
  <c r="N102"/>
  <c r="M102" s="1"/>
  <c r="G92"/>
  <c r="N92"/>
  <c r="M92" s="1"/>
  <c r="G74"/>
  <c r="V74" s="1"/>
  <c r="N74"/>
  <c r="M74" s="1"/>
  <c r="G69"/>
  <c r="V69" s="1"/>
  <c r="H44"/>
  <c r="G40"/>
  <c r="V40" s="1"/>
  <c r="G20"/>
  <c r="V20" s="1"/>
  <c r="G17"/>
  <c r="V17" s="1"/>
  <c r="H10"/>
  <c r="G10" s="1"/>
  <c r="G12"/>
  <c r="N12"/>
  <c r="M12" s="1"/>
  <c r="E72"/>
  <c r="D72" s="1"/>
  <c r="J9" i="8"/>
  <c r="Y9" s="1"/>
  <c r="S12" i="7"/>
  <c r="T10"/>
  <c r="P12"/>
  <c r="Q10"/>
  <c r="M12"/>
  <c r="G12"/>
  <c r="H10"/>
  <c r="N10" s="1"/>
  <c r="S8" i="4"/>
  <c r="R8" s="1"/>
  <c r="O9"/>
  <c r="M8"/>
  <c r="L8" s="1"/>
  <c r="K8"/>
  <c r="G8"/>
  <c r="S46" i="1"/>
  <c r="S61"/>
  <c r="S12"/>
  <c r="Q59"/>
  <c r="P72"/>
  <c r="Q10"/>
  <c r="R44"/>
  <c r="R59"/>
  <c r="J10"/>
  <c r="K72"/>
  <c r="H72"/>
  <c r="F59"/>
  <c r="F44"/>
  <c r="E44"/>
  <c r="F10"/>
  <c r="E10"/>
  <c r="O32" i="4" l="1"/>
  <c r="P9" i="8"/>
  <c r="D10" i="7"/>
  <c r="E8"/>
  <c r="D8" s="1"/>
  <c r="M56" i="1"/>
  <c r="V92"/>
  <c r="X54" i="4"/>
  <c r="M20" i="1"/>
  <c r="V12" i="7"/>
  <c r="L59" i="1"/>
  <c r="O72"/>
  <c r="S44"/>
  <c r="L8" i="7"/>
  <c r="O10"/>
  <c r="J10"/>
  <c r="F8" i="1"/>
  <c r="R8"/>
  <c r="V12"/>
  <c r="X32" i="4"/>
  <c r="X68"/>
  <c r="M69" i="1"/>
  <c r="S59"/>
  <c r="M99"/>
  <c r="M46"/>
  <c r="M8" i="8"/>
  <c r="P8" i="4"/>
  <c r="T8" i="1"/>
  <c r="S8" s="1"/>
  <c r="S10"/>
  <c r="V10"/>
  <c r="N10"/>
  <c r="M10" s="1"/>
  <c r="I8" i="4"/>
  <c r="X8" s="1"/>
  <c r="Q8"/>
  <c r="F8"/>
  <c r="G72" i="1"/>
  <c r="N72"/>
  <c r="M72" s="1"/>
  <c r="G44"/>
  <c r="V44" s="1"/>
  <c r="N44"/>
  <c r="M44" s="1"/>
  <c r="E59"/>
  <c r="D59" s="1"/>
  <c r="D44"/>
  <c r="D10"/>
  <c r="S10" i="7"/>
  <c r="T8"/>
  <c r="S8" s="1"/>
  <c r="P10"/>
  <c r="Q8"/>
  <c r="P8" s="1"/>
  <c r="M10"/>
  <c r="G10"/>
  <c r="H8"/>
  <c r="P44" i="1"/>
  <c r="P10"/>
  <c r="Q8"/>
  <c r="P8" s="1"/>
  <c r="P59"/>
  <c r="K59"/>
  <c r="J72"/>
  <c r="H59"/>
  <c r="J8" i="7" l="1"/>
  <c r="O8"/>
  <c r="O59" i="1"/>
  <c r="L8"/>
  <c r="O8" s="1"/>
  <c r="V10" i="7"/>
  <c r="O8" i="4"/>
  <c r="V72" i="1"/>
  <c r="N59"/>
  <c r="M59" s="1"/>
  <c r="G8" i="7"/>
  <c r="V8" s="1"/>
  <c r="N8"/>
  <c r="E8" i="1"/>
  <c r="D8" s="1"/>
  <c r="J59"/>
  <c r="K8"/>
  <c r="J8" s="1"/>
  <c r="G59"/>
  <c r="H8"/>
  <c r="M8" i="7" l="1"/>
  <c r="V59" i="1"/>
  <c r="G8"/>
  <c r="V8" s="1"/>
  <c r="N8"/>
  <c r="M8" s="1"/>
  <c r="Q70" i="8"/>
  <c r="J70"/>
  <c r="Y70" s="1"/>
  <c r="J68"/>
  <c r="Y68" s="1"/>
  <c r="J8" l="1"/>
  <c r="Y8" s="1"/>
  <c r="Q68"/>
  <c r="P68" s="1"/>
  <c r="J66" l="1"/>
  <c r="Y66" s="1"/>
  <c r="Q8"/>
  <c r="P8" s="1"/>
  <c r="Q66"/>
  <c r="P66" s="1"/>
</calcChain>
</file>

<file path=xl/sharedStrings.xml><?xml version="1.0" encoding="utf-8"?>
<sst xmlns="http://schemas.openxmlformats.org/spreadsheetml/2006/main" count="1696" uniqueCount="649">
  <si>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</si>
  <si>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</si>
  <si>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</si>
  <si>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</si>
  <si>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</si>
  <si>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</si>
  <si>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</si>
  <si>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</si>
  <si>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</si>
  <si>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</si>
  <si>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</si>
  <si>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</si>
  <si>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</si>
  <si>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</si>
  <si>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</si>
  <si>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</si>
  <si>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</si>
  <si>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</si>
  <si>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</si>
  <si>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</si>
  <si>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</si>
  <si>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</si>
  <si>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</si>
  <si>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</si>
  <si>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</si>
  <si>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</si>
  <si>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</si>
  <si>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</si>
  <si>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</si>
  <si>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</si>
  <si>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</si>
  <si>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</si>
  <si>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</si>
  <si>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</si>
  <si>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</si>
  <si>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</si>
  <si>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</si>
  <si>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</si>
  <si>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</si>
  <si>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</si>
  <si>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</si>
  <si>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</si>
  <si>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</si>
  <si>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</si>
  <si>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</si>
  <si>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</si>
  <si>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</si>
  <si>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</si>
  <si>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</si>
  <si>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</si>
  <si>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</si>
  <si>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</si>
  <si>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</si>
  <si>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</si>
  <si>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</si>
  <si>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</si>
  <si>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</si>
  <si>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</si>
  <si>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</si>
  <si>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</si>
  <si>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</si>
  <si>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</si>
  <si>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</si>
  <si>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</si>
  <si>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</si>
  <si>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</si>
  <si>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</si>
  <si>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</si>
  <si>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</si>
  <si>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</si>
  <si>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</si>
  <si>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</si>
  <si>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</si>
  <si>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</si>
  <si>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</si>
  <si>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</si>
  <si>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</si>
  <si>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</si>
  <si>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</si>
  <si>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</si>
  <si>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</si>
  <si>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</si>
  <si>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</si>
  <si>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</si>
  <si>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</si>
  <si>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</si>
  <si>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</si>
  <si>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</si>
  <si>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</si>
  <si>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</si>
  <si>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</si>
  <si>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</si>
  <si>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</si>
  <si>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</si>
  <si>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</si>
  <si>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</si>
  <si>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</si>
  <si>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</si>
  <si>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</si>
  <si>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</si>
  <si>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</si>
  <si>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</si>
  <si>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</si>
  <si>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</si>
  <si>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</si>
  <si>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</si>
  <si>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</si>
  <si>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</si>
  <si>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</si>
  <si>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</si>
  <si>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</si>
  <si>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</si>
  <si>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</si>
  <si>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</si>
  <si>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</si>
  <si>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</si>
  <si>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</si>
  <si>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</si>
  <si>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</si>
  <si>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</si>
  <si>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</si>
  <si>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</si>
  <si>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</si>
  <si>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</si>
  <si>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</si>
  <si>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</si>
  <si>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</si>
  <si>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</si>
  <si>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</si>
  <si>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</si>
  <si>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</si>
  <si>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</si>
  <si>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</si>
  <si>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</si>
  <si>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</si>
  <si>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</si>
  <si>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</si>
  <si>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</si>
  <si>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</si>
  <si>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</si>
  <si>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</si>
  <si>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</si>
  <si>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</si>
  <si>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</si>
  <si>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</si>
  <si>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</si>
  <si>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</si>
  <si>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</si>
  <si>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</si>
  <si>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</si>
  <si>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</si>
  <si>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</si>
  <si>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</si>
  <si>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</si>
  <si>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</si>
  <si>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</si>
  <si>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</si>
  <si>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</si>
  <si>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</si>
  <si>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</si>
  <si>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</si>
  <si>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</si>
  <si>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</si>
  <si>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</si>
  <si>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</si>
  <si>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</si>
  <si>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</si>
  <si>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</si>
  <si>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</si>
  <si>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</si>
  <si>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</si>
  <si>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</si>
  <si>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</si>
  <si>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</si>
  <si>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</si>
  <si>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</si>
  <si>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</si>
  <si>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</si>
  <si>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</si>
  <si>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</si>
  <si>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</si>
  <si>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</si>
  <si>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</si>
  <si>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</si>
  <si>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</si>
  <si>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</si>
  <si>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</si>
  <si>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</si>
  <si>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</si>
  <si>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</si>
  <si>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</si>
  <si>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</si>
  <si>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</si>
  <si>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</si>
  <si>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</si>
  <si>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</si>
  <si>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</si>
  <si>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</si>
  <si>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</si>
  <si>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</si>
  <si>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</si>
  <si>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</si>
  <si>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</si>
  <si>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</si>
  <si>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</si>
  <si>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</si>
  <si>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</si>
  <si>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</si>
  <si>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</si>
  <si>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</si>
  <si>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</si>
  <si>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</si>
  <si>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</si>
  <si>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</si>
  <si>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</si>
  <si>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</si>
  <si>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</si>
  <si>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</si>
  <si>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</si>
  <si>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</si>
  <si>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</si>
  <si>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</si>
  <si>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</si>
  <si>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</si>
  <si>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</si>
  <si>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</si>
  <si>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</si>
  <si>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</si>
  <si>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</si>
  <si>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</si>
  <si>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</si>
  <si>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</si>
  <si>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</si>
  <si>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</si>
  <si>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</si>
  <si>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</si>
  <si>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</si>
  <si>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</si>
  <si>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</si>
  <si>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</si>
  <si>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</si>
  <si>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</si>
  <si>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</si>
  <si>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</si>
  <si>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</si>
  <si>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</si>
  <si>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</si>
  <si>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</si>
  <si>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</si>
  <si>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</si>
  <si>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</si>
  <si>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</si>
  <si>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</si>
  <si>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</si>
  <si>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</si>
  <si>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</si>
  <si>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</si>
  <si>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</si>
  <si>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</si>
  <si>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</si>
  <si>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</si>
  <si>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</si>
  <si>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</si>
  <si>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</si>
  <si>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</si>
  <si>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</si>
  <si>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</si>
  <si>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</si>
  <si>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</si>
  <si>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</si>
  <si>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</si>
  <si>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</si>
  <si>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</si>
  <si>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</si>
  <si>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</si>
  <si>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</si>
  <si>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</si>
  <si>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</si>
  <si>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</si>
  <si>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</si>
  <si>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</si>
  <si>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</si>
  <si>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</si>
  <si>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</si>
  <si>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</si>
  <si>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</si>
  <si>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</si>
  <si>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</si>
  <si>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</si>
  <si>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</si>
  <si>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</si>
  <si>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</si>
  <si>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</si>
  <si>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</si>
  <si>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</si>
  <si>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</si>
  <si>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</si>
  <si>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</si>
  <si>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</si>
  <si>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</si>
  <si>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</si>
  <si>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</si>
  <si>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</si>
  <si>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</si>
  <si>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</si>
  <si>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</si>
  <si>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</si>
  <si>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</si>
  <si>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</si>
  <si>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</si>
  <si>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</si>
  <si>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</si>
  <si>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</si>
  <si>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</si>
  <si>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</si>
  <si>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</si>
  <si>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</si>
  <si>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</si>
  <si>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</si>
  <si>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</si>
  <si>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</si>
  <si>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</si>
  <si>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</si>
  <si>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</si>
  <si>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</si>
  <si>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</si>
  <si>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</si>
  <si>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</si>
  <si>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</si>
  <si>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</si>
  <si>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</si>
  <si>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</si>
  <si>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</si>
  <si>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</si>
  <si>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</si>
  <si>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</si>
  <si>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</si>
  <si>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</si>
  <si>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</si>
  <si>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</si>
  <si>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</si>
  <si>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</si>
  <si>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</si>
  <si>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</si>
  <si>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</si>
  <si>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</si>
  <si>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</si>
  <si>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</si>
  <si>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</si>
  <si>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</si>
  <si>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</si>
  <si>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</si>
  <si>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</si>
  <si>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</si>
  <si>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</si>
  <si>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</si>
  <si>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</si>
  <si>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</si>
  <si>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</si>
  <si>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</si>
  <si>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</si>
  <si>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</si>
  <si>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</si>
  <si>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</si>
  <si>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</si>
  <si>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</si>
  <si>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</si>
  <si>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</si>
  <si>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</si>
  <si>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</si>
  <si>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</si>
  <si>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</si>
  <si>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</si>
  <si>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</si>
  <si>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</si>
  <si>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</si>
  <si>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</si>
  <si>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</si>
  <si>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</si>
  <si>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</si>
  <si>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</si>
  <si>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</si>
  <si>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</si>
  <si>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</si>
  <si>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</si>
  <si>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</si>
  <si>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</si>
  <si>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</si>
  <si>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</si>
  <si>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</si>
  <si>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</si>
  <si>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</si>
  <si>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</si>
  <si>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</si>
  <si>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</si>
  <si>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</si>
  <si>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</si>
  <si>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</si>
  <si>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</si>
  <si>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</si>
  <si>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</si>
  <si>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</si>
  <si>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</si>
  <si>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</si>
  <si>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</si>
  <si>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</si>
  <si>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</si>
  <si>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</si>
  <si>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</si>
  <si>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</si>
  <si>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</si>
  <si>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</si>
  <si>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</si>
  <si>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</si>
  <si>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</si>
  <si>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</si>
  <si>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</si>
  <si>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</si>
  <si>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</si>
  <si>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</si>
  <si>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</si>
  <si>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</si>
  <si>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</si>
  <si>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</si>
  <si>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</si>
  <si>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</si>
  <si>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</si>
  <si>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</si>
  <si>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</si>
  <si>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</si>
  <si>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</si>
  <si>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</si>
  <si>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</si>
  <si>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</si>
  <si>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</si>
  <si>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</si>
  <si>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</si>
  <si>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</si>
  <si>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</si>
  <si>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</si>
  <si>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</si>
  <si>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</si>
  <si>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</si>
  <si>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</si>
  <si>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</si>
  <si>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</si>
  <si>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</si>
  <si>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</si>
  <si>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</si>
  <si>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</si>
  <si>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</si>
  <si>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</si>
  <si>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</si>
  <si>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</si>
  <si>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</si>
  <si>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</si>
  <si>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</si>
  <si>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</si>
  <si>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</si>
  <si>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</si>
  <si>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</si>
  <si>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</si>
  <si>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</si>
  <si>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</si>
  <si>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</si>
  <si>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</si>
  <si>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</si>
  <si>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</si>
  <si>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</si>
  <si>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</si>
  <si>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</si>
  <si>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</si>
  <si>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</si>
  <si>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</si>
  <si>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</si>
  <si>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</si>
  <si>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</si>
  <si>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</si>
  <si>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</si>
  <si>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</si>
  <si>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</si>
  <si>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</si>
  <si>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</si>
  <si>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</si>
  <si>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</si>
  <si>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</si>
  <si>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</si>
  <si>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</si>
  <si>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</si>
  <si>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</si>
  <si>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</si>
  <si>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</si>
  <si>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</si>
  <si>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</si>
  <si>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</si>
  <si>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</si>
  <si>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</si>
  <si>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</si>
  <si>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</si>
  <si>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</si>
  <si>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</si>
  <si>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</si>
  <si>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</si>
  <si>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</si>
  <si>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</si>
  <si>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</si>
  <si>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</si>
  <si>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</si>
  <si>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</si>
  <si>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</si>
  <si>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</si>
  <si>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</si>
  <si>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</si>
  <si>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</si>
  <si>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</si>
  <si>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</si>
  <si>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</si>
  <si>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</si>
  <si>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</si>
  <si>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</si>
  <si>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</si>
  <si>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</si>
  <si>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</si>
  <si>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</si>
  <si>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</si>
  <si>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</si>
  <si>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</si>
  <si>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</si>
  <si>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</si>
  <si>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</si>
  <si>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</si>
  <si>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</si>
  <si>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</si>
  <si>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</si>
  <si>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</si>
  <si>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</si>
  <si>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</si>
  <si>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</si>
  <si>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</si>
  <si>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</si>
  <si>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</si>
  <si>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</si>
  <si>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</si>
  <si>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</si>
  <si>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</si>
  <si>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</si>
  <si>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</si>
  <si>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</si>
  <si>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</si>
  <si>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</si>
  <si>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</si>
  <si>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</si>
  <si>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</si>
  <si>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</si>
  <si>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</si>
  <si>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</si>
  <si>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</si>
  <si>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</si>
  <si>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</si>
  <si>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</si>
  <si>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</si>
  <si>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</si>
  <si>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</si>
  <si>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</si>
  <si>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</si>
  <si>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</si>
  <si>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</si>
  <si>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</si>
  <si>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ø³Õ³ù³óÇ³Ï³Ý å³ßïå³ÝáõÃÛ³ÝÝ ³ç³ÏóáõÃÛáõÝ</t>
  </si>
  <si>
    <t>1. ²ëý³Éï-µ»ïáÝÛ³  Í³ÍÏÇ í»ñ³Ýáñá·áõÙ ¨ å³Ñå³ÝáõÙ</t>
  </si>
  <si>
    <t>5. àã ýÇÝ³Ýë³Ï³Ý ³ÏïÇíÝ»ñÇ ûï³ñáõÙÇó Ùáõïù»ñ</t>
  </si>
  <si>
    <t>1. ¶ñ³¹³ñ³Ý³ÛÇÝ Í³é³ÛáõÃÛáõÝÝ»ñ</t>
  </si>
  <si>
    <t>1. Ð³Ù³ÛÝù³ÛÇÝ Ùß³ÏáõÛÃÇ ¨ ³½³ï Å³Ù³ÝóÇ Ï³½Ù³Ï»ñåáõÙ</t>
  </si>
  <si>
    <t>1. ²ñï³¹åñáó³Ï³Ý ¹³ëïÇ³ñ³ÏáõÃÛáõÝ</t>
  </si>
  <si>
    <t>-Ð³ïÏ³óáõÙ å³Ñõëï³ÛÇÝ ýáÝ¹Çó ýáÝ¹³ÛÇÝ µÛáõç»</t>
  </si>
  <si>
    <t>Ð³í»Éí³Í  N 4</t>
  </si>
  <si>
    <t>Ð³í»Éí³Í  N 5</t>
  </si>
  <si>
    <t>Ð³í»Éí³Í  N 7</t>
  </si>
  <si>
    <t>Ð³í»Éí³Í  N 8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</si>
  <si>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</si>
  <si>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</si>
  <si>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</si>
  <si>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</si>
  <si>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</si>
  <si>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</si>
  <si>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Ընդհանուր բնույթի այլ ծառայություններ </t>
  </si>
  <si>
    <t>Համայնքային զարգացում</t>
  </si>
  <si>
    <t>որից`</t>
  </si>
  <si>
    <t>Հանգիստ, մշակույթ և կրոն (այլ դասերին չպատկանող)</t>
  </si>
  <si>
    <t xml:space="preserve">Գյուղատնտեսություն </t>
  </si>
  <si>
    <t xml:space="preserve"> -Առողջապահական  և լաբորատոր նյութեր</t>
  </si>
  <si>
    <t>4266</t>
  </si>
  <si>
    <t xml:space="preserve"> -Ընթացիկ դրամաշնորհներ  միջազգային կազմակերպություններին</t>
  </si>
  <si>
    <t>4621</t>
  </si>
  <si>
    <t xml:space="preserve"> -Կրթական, մշակութային և սպորտային նպաստներ բյուջեից</t>
  </si>
  <si>
    <t>4727</t>
  </si>
  <si>
    <t xml:space="preserve"> -Այլ հարկեր</t>
  </si>
  <si>
    <t xml:space="preserve"> -Բնական աղետներից առաջացած վնասվածքների կամ վնասների վերականգնում</t>
  </si>
  <si>
    <t>4841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</si>
  <si>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</si>
  <si>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 Գեոդեզիական քարտեզագրական ծախսեր</t>
  </si>
  <si>
    <t>5133</t>
  </si>
  <si>
    <t>6130</t>
  </si>
  <si>
    <t>ԱՅԼ ՀԻՄՆԱԿԱՆ ՄԻՋՈՑՆԵՐԻ ԻՐԱՑՈՒՄԻՑ ՄՈՒՏՔԵՐ</t>
  </si>
  <si>
    <t>8131</t>
  </si>
  <si>
    <t>Շենքերի ¨ Ï³éáõÛóÝ»ñÇ ÁÝÃ³óÇÏ Ýáñá·áõÙ ¨ å³Ñå³ÝáõÙ</t>
  </si>
  <si>
    <t>³éáÕç³å³Ñ³Ï³Ý  ¨ É³µáñ³ïáñ ÝÛáõÃ»ñ</t>
  </si>
  <si>
    <t>ÁÝÃ³óÇÏ ¹ñ³Ù³ßÝáñÑÝ»ñ ÙÇç³½·³ÛÇÝ Ï³½Ù³Ï»ñåáõÃÛáõÝÝ»ñÇÝ</t>
  </si>
  <si>
    <t>³ÛÉ ÁÝÃ³óÇÏ ¹ñ³Ù³ßÝáñÑÝ»ñ</t>
  </si>
  <si>
    <t xml:space="preserve"> ³ÛÉ Ñ³ñÏ»ñ</t>
  </si>
  <si>
    <t>ß»Ýù. ßÇÝ. Ï³å. Ýáñá·áõÙ</t>
  </si>
  <si>
    <t>Գեոդեզիական քարտեզագրական ծախսեր</t>
  </si>
  <si>
    <t>Նախագծահետազոտական ծախսեր</t>
  </si>
  <si>
    <t>1. ծախսերի վերծանումը` ըստ բյուջետային ծախսերի տնտեսագիտական դասակարգման հոդվածների</t>
  </si>
  <si>
    <t>Ընթացիկ դրամաշնորհներ պետական և համայնքների ոչ առևտրային կազմակերպություններին</t>
  </si>
  <si>
    <t>Բնական աղետներից առաջացած վնասվածքների կամ վնասների վերականգնում</t>
  </si>
  <si>
    <t>³ÛÉ ÑÇÙÝ³Ï³Ý ÙÇçáóÝ»ñÇ Çñ³óáõÙÇó Ùáõïù»ñ</t>
  </si>
  <si>
    <t>8. §³Õµ³Ñ³ÝáõÃÛáõÝ ¨ ë³ÝÇï³ñ³Ï³Ý Ù³ùñáõÙ¦ Ñ³Ù³ÛÝù³ÛÇÝ ÑÇÙÝ³ñÏÇ å³Ñå³ÝÙ³Ý Í³Ëë»ñ</t>
  </si>
  <si>
    <t>³ÛÉ Ñ³ñÏ»ñ</t>
  </si>
  <si>
    <t xml:space="preserve"> ³å³Ñáí³·ñ³Ï³Ý Í³Ëë»ñ</t>
  </si>
  <si>
    <t>ÁÝ¹Ñ³Ýáõñ µÝáõÛÃÇ ³ÛÉ Í³é³ÛáõÃÛáõÝÝ»ñ</t>
  </si>
  <si>
    <t>Շենքերի և կառույցների ընթացիկ նորոգում և պահպանում</t>
  </si>
  <si>
    <t xml:space="preserve"> Ù»ù»Ý³Ý»ñÇ ÁÝÃ³óÇÏ Ýáñá·áõÙ</t>
  </si>
  <si>
    <t>·ñ³ë»ÝÛ³Ï³ÛÇÝ åÇïáõÛùÝ»ñ ¨ Ñ³·áõëï</t>
  </si>
  <si>
    <t>ïñ³Ýëåáñï³ÛÇÝ ÝÛáõÃ»ñ</t>
  </si>
  <si>
    <t xml:space="preserve"> Ñ³ïáõÏ Ýå³ï³Ï³ÛÇÝ ³ÛÉ ÝÛáõÃ»ñ</t>
  </si>
  <si>
    <t>Էներգետիկ  ծառայություններ</t>
  </si>
  <si>
    <t>1. ²ñï³ùÇÝ Éáõë³íáñáõÙ</t>
  </si>
  <si>
    <t>3. Բնակարանային շինարարության և կոմունալ ծառայություններ (այլ դասերին չպատկանող)</t>
  </si>
  <si>
    <t xml:space="preserve"> Ï³åÇ Í³é³ÛáõÃÛáõÝ</t>
  </si>
  <si>
    <t xml:space="preserve"> ÁÝ¹Ñ³Ýáõñ µÝáõÛÃÇ ³ÛÉ Í³é³ÛáõÃÛáõÝÝ»ñ</t>
  </si>
  <si>
    <t xml:space="preserve"> ·ñ³ë»ÝÛ³Ï³ÛÇÝ åÇïáõÛùÝ»ñ ¨ Ñ³·áõëï</t>
  </si>
  <si>
    <t>1. Հանգստի և սպորտի ծառայություններ</t>
  </si>
  <si>
    <t xml:space="preserve"> ëáõµëÇ¹Ç³Ý»ñ áã-ýÇÝ³Ýë³Ï³Ý å»ï³Ï³Ý (h³Ù³ÛÝù³ÛÇÝ) Ï³½Ù³Ï»ñåáõÃÛáõÝÝ»ñÇÝ </t>
  </si>
  <si>
    <t xml:space="preserve"> ÏñÃ³Ï³Ý, Ùß³ÏáõÃ³ÛÇÝ ¨ ëåáñï³ÛÇÝ Ýå³ëïÝ»ñ</t>
  </si>
  <si>
    <t>³ÛÉ Ýå³ëïÝ»ñ µÛáõç»Çó</t>
  </si>
  <si>
    <t xml:space="preserve"> í³ñã³Ï³Ý ë³ñù³íáñáõÙÝ»ñ</t>
  </si>
  <si>
    <t xml:space="preserve"> Ý³Ë³·Í³Ñ»ï³½áï³Ï³Ý Í³Ëë»ñ</t>
  </si>
  <si>
    <t>í³ñã³Ï³Ý ë³ñù³íáñáõÙÝ»ñ</t>
  </si>
  <si>
    <t xml:space="preserve"> ß»Ýù. ßÇÝ. Ï³å. Ýáñá·áõÙ</t>
  </si>
  <si>
    <t>Ý³Ë³·Í³Ñ»ï³½áï³Ï³Ý Í³Ëë»ñ</t>
  </si>
  <si>
    <t xml:space="preserve"> -Գույքի և սարքավորումների վարձակալություն</t>
  </si>
  <si>
    <t>Վաղարշապատ համայնքի միջնաժամկետ ծախսերի ծրագրի 2023-2025թթ. վարչական և ֆոնդային մասերի եկամուտները` ըստ ձևավորման աղբյուրների</t>
  </si>
  <si>
    <t>Վաղարշապատ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</si>
  <si>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Վաղարշապատի համայնքապետարանի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</si>
  <si>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2023-2025թթ. միջնաժամկետ ծախսերի ծրագրերի դեֆիցիտի (պակասուրդի) ֆինանսավորումը ըստ աղբյուրների                                                </t>
  </si>
  <si>
    <t>ՀԱՄԱՅՆՔԻ ՂԵԿԱՎԱՐ`                                                          Դ. ԳԱՍՊԱՐՅԱՆ</t>
  </si>
  <si>
    <t>ՀԱՄԱՅՆՔԻ ՂԵԿԱՎԱՐ`                                     Դ. ԳԱՍՊԱՐՅԱՆ</t>
  </si>
  <si>
    <t>ՀԱՄԱՅՆՔԻ ՂԵԿԱՎԱՐ`                                            Դ. ԳԱՍՊԱՐՅԱՆ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</si>
</sst>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\ ;\(#,##0.0\)"/>
    <numFmt numFmtId="165" formatCode="0.0"/>
  </numFmts>
  <fonts count="2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8"/>
      <color rgb="FFFF0000"/>
      <name val="Arial Armenian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8"/>
      <name val="GHEA Grapalat"/>
      <family val="3"/>
    </font>
    <font>
      <i/>
      <sz val="8"/>
      <color indexed="8"/>
      <name val="GHEA Grapalat"/>
      <family val="3"/>
    </font>
    <font>
      <i/>
      <sz val="8"/>
      <name val="GHEA Grapalat"/>
      <family val="3"/>
    </font>
    <font>
      <sz val="8"/>
      <color indexed="8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b/>
      <sz val="11"/>
      <name val="Arial Armenian"/>
      <family val="2"/>
    </font>
    <font>
      <b/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165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top"/>
    </xf>
    <xf numFmtId="165" fontId="0" fillId="0" borderId="3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wrapText="1"/>
    </xf>
    <xf numFmtId="165" fontId="0" fillId="0" borderId="2" xfId="0" applyNumberForma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top" wrapText="1" readingOrder="1"/>
    </xf>
    <xf numFmtId="0" fontId="12" fillId="0" borderId="2" xfId="0" applyNumberFormat="1" applyFont="1" applyFill="1" applyBorder="1" applyAlignment="1">
      <alignment horizontal="left" vertical="top" wrapText="1" readingOrder="1"/>
    </xf>
    <xf numFmtId="0" fontId="12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65" fontId="8" fillId="0" borderId="8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left" vertical="top" wrapText="1" readingOrder="1"/>
    </xf>
    <xf numFmtId="165" fontId="6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right" vertical="top" wrapText="1"/>
    </xf>
    <xf numFmtId="165" fontId="6" fillId="0" borderId="2" xfId="0" applyNumberFormat="1" applyFont="1" applyBorder="1" applyAlignment="1">
      <alignment horizontal="center" vertical="top"/>
    </xf>
    <xf numFmtId="165" fontId="10" fillId="0" borderId="2" xfId="0" applyNumberFormat="1" applyFont="1" applyFill="1" applyBorder="1" applyAlignment="1">
      <alignment horizontal="left" vertical="top" wrapText="1" readingOrder="1"/>
    </xf>
    <xf numFmtId="165" fontId="12" fillId="0" borderId="2" xfId="0" applyNumberFormat="1" applyFont="1" applyFill="1" applyBorder="1" applyAlignment="1">
      <alignment horizontal="left" vertical="top" wrapText="1" readingOrder="1"/>
    </xf>
    <xf numFmtId="165" fontId="17" fillId="0" borderId="2" xfId="0" applyNumberFormat="1" applyFont="1" applyFill="1" applyBorder="1" applyAlignment="1">
      <alignment horizontal="left" vertical="top" wrapText="1" readingOrder="1"/>
    </xf>
    <xf numFmtId="165" fontId="10" fillId="0" borderId="2" xfId="0" applyNumberFormat="1" applyFont="1" applyFill="1" applyBorder="1" applyAlignment="1">
      <alignment vertical="top" wrapText="1"/>
    </xf>
    <xf numFmtId="165" fontId="16" fillId="0" borderId="2" xfId="0" applyNumberFormat="1" applyFont="1" applyFill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0" fillId="0" borderId="0" xfId="0" applyNumberFormat="1" applyFont="1" applyAlignment="1">
      <alignment horizontal="center" vertical="top"/>
    </xf>
  </cellXfs>
  <cellStyles count="3">
    <cellStyle name="Comma 2" xfId="1"/>
    <cellStyle name="Normal 3" xfId="2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view="pageBreakPreview" topLeftCell="C91" zoomScale="60" workbookViewId="0">
      <selection activeCell="H108" sqref="H108:P110"/>
    </sheetView>
  </sheetViews>
  <sheetFormatPr defaultRowHeight="10.199999999999999"/>
  <cols>
    <col min="1" max="1" width="5.7109375" style="22" customWidth="1"/>
    <col min="2" max="2" width="47.42578125" style="23" customWidth="1"/>
    <col min="3" max="3" width="5.7109375" style="22" customWidth="1"/>
    <col min="4" max="9" width="13.28515625" style="22" customWidth="1"/>
    <col min="10" max="11" width="15.140625" style="24" customWidth="1"/>
    <col min="12" max="15" width="13" style="24" customWidth="1"/>
    <col min="16" max="16" width="15" style="24" customWidth="1"/>
    <col min="17" max="18" width="14.28515625" style="24" customWidth="1"/>
    <col min="19" max="19" width="12.85546875" style="24" customWidth="1"/>
    <col min="20" max="21" width="13.42578125" style="24" customWidth="1"/>
    <col min="22" max="22" width="22.85546875" style="178" customWidth="1"/>
    <col min="23" max="16384" width="9.140625" style="178"/>
  </cols>
  <sheetData>
    <row r="1" spans="1:22" ht="20.25" customHeight="1">
      <c r="L1" s="34"/>
      <c r="M1" s="34"/>
      <c r="N1" s="34"/>
      <c r="O1" s="34"/>
      <c r="R1" s="34"/>
      <c r="U1" s="43"/>
      <c r="V1" s="43" t="s">
        <v>187</v>
      </c>
    </row>
    <row r="2" spans="1:22" ht="15">
      <c r="A2" s="179" t="s">
        <v>642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21" customHeight="1" thickBot="1">
      <c r="V3" s="25" t="s">
        <v>0</v>
      </c>
    </row>
    <row r="4" spans="1:22" ht="21" customHeight="1">
      <c r="A4" s="148" t="s">
        <v>1</v>
      </c>
      <c r="B4" s="146" t="s">
        <v>2</v>
      </c>
      <c r="C4" s="146" t="s">
        <v>3</v>
      </c>
      <c r="D4" s="150" t="s">
        <v>580</v>
      </c>
      <c r="E4" s="150"/>
      <c r="F4" s="150"/>
      <c r="G4" s="150" t="s">
        <v>581</v>
      </c>
      <c r="H4" s="150"/>
      <c r="I4" s="150"/>
      <c r="J4" s="150" t="s">
        <v>183</v>
      </c>
      <c r="K4" s="150"/>
      <c r="L4" s="150"/>
      <c r="M4" s="152" t="s">
        <v>582</v>
      </c>
      <c r="N4" s="152"/>
      <c r="O4" s="152"/>
      <c r="P4" s="150" t="s">
        <v>184</v>
      </c>
      <c r="Q4" s="150"/>
      <c r="R4" s="150"/>
      <c r="S4" s="150" t="s">
        <v>185</v>
      </c>
      <c r="T4" s="150"/>
      <c r="U4" s="150"/>
      <c r="V4" s="180" t="s">
        <v>583</v>
      </c>
    </row>
    <row r="5" spans="1:22">
      <c r="A5" s="149"/>
      <c r="B5" s="147"/>
      <c r="C5" s="147"/>
      <c r="D5" s="151" t="s">
        <v>4</v>
      </c>
      <c r="E5" s="151" t="s">
        <v>5</v>
      </c>
      <c r="F5" s="151"/>
      <c r="G5" s="151" t="s">
        <v>4</v>
      </c>
      <c r="H5" s="151" t="s">
        <v>5</v>
      </c>
      <c r="I5" s="151"/>
      <c r="J5" s="151" t="s">
        <v>4</v>
      </c>
      <c r="K5" s="151" t="s">
        <v>5</v>
      </c>
      <c r="L5" s="151"/>
      <c r="M5" s="151" t="s">
        <v>4</v>
      </c>
      <c r="N5" s="151" t="s">
        <v>5</v>
      </c>
      <c r="O5" s="151"/>
      <c r="P5" s="151" t="s">
        <v>4</v>
      </c>
      <c r="Q5" s="151" t="s">
        <v>5</v>
      </c>
      <c r="R5" s="151"/>
      <c r="S5" s="151" t="s">
        <v>4</v>
      </c>
      <c r="T5" s="151" t="s">
        <v>5</v>
      </c>
      <c r="U5" s="151"/>
      <c r="V5" s="181" t="s">
        <v>584</v>
      </c>
    </row>
    <row r="6" spans="1:22" ht="20.399999999999999">
      <c r="A6" s="149"/>
      <c r="B6" s="147"/>
      <c r="C6" s="147"/>
      <c r="D6" s="151"/>
      <c r="E6" s="143" t="s">
        <v>6</v>
      </c>
      <c r="F6" s="143" t="s">
        <v>7</v>
      </c>
      <c r="G6" s="151"/>
      <c r="H6" s="143" t="s">
        <v>6</v>
      </c>
      <c r="I6" s="143" t="s">
        <v>7</v>
      </c>
      <c r="J6" s="151"/>
      <c r="K6" s="143" t="s">
        <v>6</v>
      </c>
      <c r="L6" s="143" t="s">
        <v>7</v>
      </c>
      <c r="M6" s="151"/>
      <c r="N6" s="143" t="s">
        <v>6</v>
      </c>
      <c r="O6" s="143" t="s">
        <v>7</v>
      </c>
      <c r="P6" s="151"/>
      <c r="Q6" s="143" t="s">
        <v>6</v>
      </c>
      <c r="R6" s="143" t="s">
        <v>7</v>
      </c>
      <c r="S6" s="151"/>
      <c r="T6" s="143" t="s">
        <v>6</v>
      </c>
      <c r="U6" s="143" t="s">
        <v>7</v>
      </c>
      <c r="V6" s="181"/>
    </row>
    <row r="7" spans="1:22" s="182" customFormat="1">
      <c r="A7" s="142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139">
        <v>9</v>
      </c>
      <c r="J7" s="139">
        <v>10</v>
      </c>
      <c r="K7" s="139">
        <v>11</v>
      </c>
      <c r="L7" s="139">
        <v>12</v>
      </c>
      <c r="M7" s="139">
        <v>13</v>
      </c>
      <c r="N7" s="139">
        <v>14</v>
      </c>
      <c r="O7" s="139">
        <v>15</v>
      </c>
      <c r="P7" s="139">
        <v>16</v>
      </c>
      <c r="Q7" s="139">
        <v>17</v>
      </c>
      <c r="R7" s="139">
        <v>18</v>
      </c>
      <c r="S7" s="139">
        <v>19</v>
      </c>
      <c r="T7" s="139">
        <v>20</v>
      </c>
      <c r="U7" s="139">
        <v>21</v>
      </c>
      <c r="V7" s="11">
        <v>22</v>
      </c>
    </row>
    <row r="8" spans="1:22" s="182" customFormat="1">
      <c r="A8" s="13" t="s">
        <v>8</v>
      </c>
      <c r="B8" s="14" t="s">
        <v>9</v>
      </c>
      <c r="C8" s="15" t="s">
        <v>10</v>
      </c>
      <c r="D8" s="15">
        <f>SUM(E8+F8)</f>
        <v>2104941.4</v>
      </c>
      <c r="E8" s="15">
        <f>SUM(E10+E44+E59)</f>
        <v>1816989.5</v>
      </c>
      <c r="F8" s="15">
        <f>SUM(F10+F44+F59)</f>
        <v>287951.90000000002</v>
      </c>
      <c r="G8" s="61">
        <f>SUM(H8+I8)</f>
        <v>1900500</v>
      </c>
      <c r="H8" s="61">
        <f>SUM(H10+H44+H59)</f>
        <v>1856000</v>
      </c>
      <c r="I8" s="61">
        <f>SUM(I10+I44+I59)</f>
        <v>44500</v>
      </c>
      <c r="J8" s="61">
        <f>SUM(K8+L8)</f>
        <v>1898181</v>
      </c>
      <c r="K8" s="61">
        <f>SUM(K10+K44+K59)</f>
        <v>1898181</v>
      </c>
      <c r="L8" s="61">
        <f>SUM(L10+L44+L59)</f>
        <v>0</v>
      </c>
      <c r="M8" s="61">
        <f>SUM(N8+O8)</f>
        <v>-2319</v>
      </c>
      <c r="N8" s="61">
        <f>SUM(K8-H8)</f>
        <v>42181</v>
      </c>
      <c r="O8" s="61">
        <f>SUM(L8-I8)</f>
        <v>-44500</v>
      </c>
      <c r="P8" s="61">
        <f>SUM(Q8+R8)</f>
        <v>1906231</v>
      </c>
      <c r="Q8" s="61">
        <f>SUM(Q10+Q44+Q59)</f>
        <v>1906231</v>
      </c>
      <c r="R8" s="61">
        <f>SUM(R10+R44+R59)</f>
        <v>0</v>
      </c>
      <c r="S8" s="61">
        <f>SUM(T8+U8)</f>
        <v>1910763</v>
      </c>
      <c r="T8" s="61">
        <f>SUM(T10+T44+T59)</f>
        <v>1910763</v>
      </c>
      <c r="U8" s="61">
        <f>SUM(U10+U44+U59)</f>
        <v>0</v>
      </c>
      <c r="V8" s="183">
        <f>SUM(J8-G8)</f>
        <v>-2319</v>
      </c>
    </row>
    <row r="9" spans="1:22">
      <c r="A9" s="60"/>
      <c r="B9" s="16" t="s">
        <v>5</v>
      </c>
      <c r="C9" s="17"/>
      <c r="D9" s="15"/>
      <c r="E9" s="17"/>
      <c r="F9" s="17"/>
      <c r="G9" s="61"/>
      <c r="H9" s="62"/>
      <c r="I9" s="62"/>
      <c r="J9" s="61"/>
      <c r="K9" s="62"/>
      <c r="L9" s="62"/>
      <c r="M9" s="61"/>
      <c r="N9" s="61">
        <f t="shared" ref="N9:N72" si="0">SUM(K9-H9)</f>
        <v>0</v>
      </c>
      <c r="O9" s="61">
        <f t="shared" ref="O9:O72" si="1">SUM(L9-I9)</f>
        <v>0</v>
      </c>
      <c r="P9" s="61"/>
      <c r="Q9" s="62"/>
      <c r="R9" s="62"/>
      <c r="S9" s="61"/>
      <c r="T9" s="62"/>
      <c r="U9" s="62"/>
      <c r="V9" s="183">
        <f t="shared" ref="V9:V72" si="2">SUM(J9-G9)</f>
        <v>0</v>
      </c>
    </row>
    <row r="10" spans="1:22" s="182" customFormat="1" ht="30.6">
      <c r="A10" s="13" t="s">
        <v>11</v>
      </c>
      <c r="B10" s="14" t="s">
        <v>12</v>
      </c>
      <c r="C10" s="15" t="s">
        <v>13</v>
      </c>
      <c r="D10" s="15">
        <f t="shared" ref="D10:D72" si="3">SUM(E10+F10)</f>
        <v>632309.69999999995</v>
      </c>
      <c r="E10" s="15">
        <f>SUM(E12+E17+E20+E40)</f>
        <v>632309.69999999995</v>
      </c>
      <c r="F10" s="15">
        <f>SUM(F12+F17+F20+F40)</f>
        <v>0</v>
      </c>
      <c r="G10" s="61">
        <f t="shared" ref="G10" si="4">SUM(H10+I10)</f>
        <v>593269.30000000005</v>
      </c>
      <c r="H10" s="61">
        <f>SUM(H12+H17+H20+H40)</f>
        <v>593269.30000000005</v>
      </c>
      <c r="I10" s="61">
        <f>SUM(I12+I17+I20+I40)</f>
        <v>0</v>
      </c>
      <c r="J10" s="61">
        <f t="shared" ref="J10" si="5">SUM(K10+L10)</f>
        <v>600505.9</v>
      </c>
      <c r="K10" s="61">
        <f>SUM(K12+K17+K20+K40)</f>
        <v>600505.9</v>
      </c>
      <c r="L10" s="61">
        <f>SUM(L12+L17+L20+L40)</f>
        <v>0</v>
      </c>
      <c r="M10" s="61">
        <f t="shared" ref="M10" si="6">SUM(N10+O10)</f>
        <v>7236.5999999999767</v>
      </c>
      <c r="N10" s="61">
        <f t="shared" si="0"/>
        <v>7236.5999999999767</v>
      </c>
      <c r="O10" s="61">
        <f t="shared" si="1"/>
        <v>0</v>
      </c>
      <c r="P10" s="61">
        <f t="shared" ref="P10" si="7">SUM(Q10+R10)</f>
        <v>599482.9</v>
      </c>
      <c r="Q10" s="61">
        <f>SUM(Q12+Q17+Q20+Q40)</f>
        <v>599482.9</v>
      </c>
      <c r="R10" s="61">
        <f>SUM(R12+R17+R20+R40)</f>
        <v>0</v>
      </c>
      <c r="S10" s="61">
        <f t="shared" ref="S10" si="8">SUM(T10+U10)</f>
        <v>598564.9</v>
      </c>
      <c r="T10" s="61">
        <f>SUM(T12+T17+T20+T40)</f>
        <v>598564.9</v>
      </c>
      <c r="U10" s="61">
        <f>SUM(U12+U17+U20+U40)</f>
        <v>0</v>
      </c>
      <c r="V10" s="183">
        <f t="shared" si="2"/>
        <v>7236.5999999999767</v>
      </c>
    </row>
    <row r="11" spans="1:22">
      <c r="A11" s="60"/>
      <c r="B11" s="16" t="s">
        <v>5</v>
      </c>
      <c r="C11" s="17"/>
      <c r="D11" s="15"/>
      <c r="E11" s="17"/>
      <c r="F11" s="17"/>
      <c r="G11" s="61"/>
      <c r="H11" s="62"/>
      <c r="I11" s="62"/>
      <c r="J11" s="61"/>
      <c r="K11" s="62"/>
      <c r="L11" s="62"/>
      <c r="M11" s="61"/>
      <c r="N11" s="61">
        <f t="shared" si="0"/>
        <v>0</v>
      </c>
      <c r="O11" s="61">
        <f t="shared" si="1"/>
        <v>0</v>
      </c>
      <c r="P11" s="61"/>
      <c r="Q11" s="62"/>
      <c r="R11" s="62"/>
      <c r="S11" s="61"/>
      <c r="T11" s="62"/>
      <c r="U11" s="62"/>
      <c r="V11" s="183">
        <f t="shared" si="2"/>
        <v>0</v>
      </c>
    </row>
    <row r="12" spans="1:22" s="182" customFormat="1" ht="30.6">
      <c r="A12" s="13" t="s">
        <v>14</v>
      </c>
      <c r="B12" s="14" t="s">
        <v>15</v>
      </c>
      <c r="C12" s="15" t="s">
        <v>16</v>
      </c>
      <c r="D12" s="15">
        <f t="shared" si="3"/>
        <v>156121.1</v>
      </c>
      <c r="E12" s="15">
        <f>SUM(E14:E16)</f>
        <v>156121.1</v>
      </c>
      <c r="F12" s="15">
        <f>SUM(F14:F16)</f>
        <v>0</v>
      </c>
      <c r="G12" s="61">
        <f t="shared" ref="G12" si="9">SUM(H12+I12)</f>
        <v>160000</v>
      </c>
      <c r="H12" s="61">
        <f>SUM(H14:H16)</f>
        <v>160000</v>
      </c>
      <c r="I12" s="61">
        <f>SUM(I14:I16)</f>
        <v>0</v>
      </c>
      <c r="J12" s="61">
        <f t="shared" ref="J12" si="10">SUM(K12+L12)</f>
        <v>150000</v>
      </c>
      <c r="K12" s="61">
        <f>SUM(K14:K16)</f>
        <v>150000</v>
      </c>
      <c r="L12" s="61">
        <f>SUM(L14:L16)</f>
        <v>0</v>
      </c>
      <c r="M12" s="61">
        <f t="shared" ref="M12" si="11">SUM(N12+O12)</f>
        <v>-10000</v>
      </c>
      <c r="N12" s="61">
        <f t="shared" si="0"/>
        <v>-10000</v>
      </c>
      <c r="O12" s="61">
        <f t="shared" si="1"/>
        <v>0</v>
      </c>
      <c r="P12" s="61">
        <f t="shared" ref="P12" si="12">SUM(Q12+R12)</f>
        <v>150000</v>
      </c>
      <c r="Q12" s="61">
        <f>SUM(Q14:Q16)</f>
        <v>150000</v>
      </c>
      <c r="R12" s="61">
        <f>SUM(R14:R16)</f>
        <v>0</v>
      </c>
      <c r="S12" s="61">
        <f t="shared" ref="S12" si="13">SUM(T12+U12)</f>
        <v>150000</v>
      </c>
      <c r="T12" s="61">
        <f>SUM(T14:T16)</f>
        <v>150000</v>
      </c>
      <c r="U12" s="61">
        <f>SUM(U14:U16)</f>
        <v>0</v>
      </c>
      <c r="V12" s="183">
        <f t="shared" si="2"/>
        <v>-10000</v>
      </c>
    </row>
    <row r="13" spans="1:22">
      <c r="A13" s="60"/>
      <c r="B13" s="16" t="s">
        <v>5</v>
      </c>
      <c r="C13" s="17"/>
      <c r="D13" s="15"/>
      <c r="E13" s="17"/>
      <c r="F13" s="17"/>
      <c r="G13" s="61"/>
      <c r="H13" s="62"/>
      <c r="I13" s="62"/>
      <c r="J13" s="61"/>
      <c r="K13" s="62"/>
      <c r="L13" s="62"/>
      <c r="M13" s="61"/>
      <c r="N13" s="61">
        <f t="shared" si="0"/>
        <v>0</v>
      </c>
      <c r="O13" s="61">
        <f t="shared" si="1"/>
        <v>0</v>
      </c>
      <c r="P13" s="61"/>
      <c r="Q13" s="62"/>
      <c r="R13" s="62"/>
      <c r="S13" s="61"/>
      <c r="T13" s="62"/>
      <c r="U13" s="62"/>
      <c r="V13" s="183">
        <f t="shared" si="2"/>
        <v>0</v>
      </c>
    </row>
    <row r="14" spans="1:22" s="182" customFormat="1" ht="21.75" customHeight="1">
      <c r="A14" s="141" t="s">
        <v>17</v>
      </c>
      <c r="B14" s="18" t="s">
        <v>18</v>
      </c>
      <c r="C14" s="140" t="s">
        <v>10</v>
      </c>
      <c r="D14" s="15">
        <f t="shared" si="3"/>
        <v>111476</v>
      </c>
      <c r="E14" s="140">
        <v>111476</v>
      </c>
      <c r="F14" s="140"/>
      <c r="G14" s="61">
        <f t="shared" ref="G14:G17" si="14">SUM(H14+I14)</f>
        <v>5000</v>
      </c>
      <c r="H14" s="144">
        <v>5000</v>
      </c>
      <c r="I14" s="144"/>
      <c r="J14" s="61">
        <f t="shared" ref="J14:J17" si="15">SUM(K14+L14)</f>
        <v>30000</v>
      </c>
      <c r="K14" s="144">
        <v>30000</v>
      </c>
      <c r="L14" s="144"/>
      <c r="M14" s="61">
        <f t="shared" ref="M14:M17" si="16">SUM(N14+O14)</f>
        <v>25000</v>
      </c>
      <c r="N14" s="61">
        <f t="shared" si="0"/>
        <v>25000</v>
      </c>
      <c r="O14" s="61">
        <f t="shared" si="1"/>
        <v>0</v>
      </c>
      <c r="P14" s="61">
        <f t="shared" ref="P14:P17" si="17">SUM(Q14+R14)</f>
        <v>30000</v>
      </c>
      <c r="Q14" s="144">
        <v>30000</v>
      </c>
      <c r="R14" s="144"/>
      <c r="S14" s="61">
        <f t="shared" ref="S14:S17" si="18">SUM(T14+U14)</f>
        <v>30000</v>
      </c>
      <c r="T14" s="144">
        <v>30000</v>
      </c>
      <c r="U14" s="144"/>
      <c r="V14" s="183">
        <f t="shared" si="2"/>
        <v>25000</v>
      </c>
    </row>
    <row r="15" spans="1:22" s="182" customFormat="1" ht="20.399999999999999">
      <c r="A15" s="141" t="s">
        <v>19</v>
      </c>
      <c r="B15" s="18" t="s">
        <v>20</v>
      </c>
      <c r="C15" s="140" t="s">
        <v>10</v>
      </c>
      <c r="D15" s="15">
        <f t="shared" si="3"/>
        <v>44645.1</v>
      </c>
      <c r="E15" s="140">
        <v>44645.1</v>
      </c>
      <c r="F15" s="140"/>
      <c r="G15" s="61">
        <f t="shared" si="14"/>
        <v>10000</v>
      </c>
      <c r="H15" s="144">
        <v>10000</v>
      </c>
      <c r="I15" s="144"/>
      <c r="J15" s="61">
        <f t="shared" si="15"/>
        <v>20000</v>
      </c>
      <c r="K15" s="144">
        <v>20000</v>
      </c>
      <c r="L15" s="144"/>
      <c r="M15" s="61">
        <f t="shared" si="16"/>
        <v>10000</v>
      </c>
      <c r="N15" s="61">
        <f t="shared" si="0"/>
        <v>10000</v>
      </c>
      <c r="O15" s="61">
        <f t="shared" si="1"/>
        <v>0</v>
      </c>
      <c r="P15" s="61">
        <f t="shared" si="17"/>
        <v>20000</v>
      </c>
      <c r="Q15" s="144">
        <v>20000</v>
      </c>
      <c r="R15" s="144"/>
      <c r="S15" s="61">
        <f t="shared" si="18"/>
        <v>20000</v>
      </c>
      <c r="T15" s="144">
        <v>20000</v>
      </c>
      <c r="U15" s="144"/>
      <c r="V15" s="183">
        <f t="shared" si="2"/>
        <v>10000</v>
      </c>
    </row>
    <row r="16" spans="1:22" s="182" customFormat="1" ht="20.399999999999999">
      <c r="A16" s="141" t="s">
        <v>21</v>
      </c>
      <c r="B16" s="18" t="s">
        <v>22</v>
      </c>
      <c r="C16" s="140" t="s">
        <v>10</v>
      </c>
      <c r="D16" s="15">
        <f t="shared" si="3"/>
        <v>0</v>
      </c>
      <c r="E16" s="140"/>
      <c r="F16" s="140"/>
      <c r="G16" s="61">
        <f t="shared" si="14"/>
        <v>145000</v>
      </c>
      <c r="H16" s="144">
        <v>145000</v>
      </c>
      <c r="I16" s="144"/>
      <c r="J16" s="61">
        <f t="shared" si="15"/>
        <v>100000</v>
      </c>
      <c r="K16" s="144">
        <v>100000</v>
      </c>
      <c r="L16" s="144"/>
      <c r="M16" s="61">
        <f t="shared" si="16"/>
        <v>-45000</v>
      </c>
      <c r="N16" s="61">
        <f t="shared" si="0"/>
        <v>-45000</v>
      </c>
      <c r="O16" s="61">
        <f t="shared" si="1"/>
        <v>0</v>
      </c>
      <c r="P16" s="61">
        <f t="shared" si="17"/>
        <v>100000</v>
      </c>
      <c r="Q16" s="144">
        <v>100000</v>
      </c>
      <c r="R16" s="144"/>
      <c r="S16" s="61">
        <f t="shared" si="18"/>
        <v>100000</v>
      </c>
      <c r="T16" s="144">
        <v>100000</v>
      </c>
      <c r="U16" s="144"/>
      <c r="V16" s="183">
        <f t="shared" si="2"/>
        <v>-45000</v>
      </c>
    </row>
    <row r="17" spans="1:22" s="182" customFormat="1">
      <c r="A17" s="13" t="s">
        <v>23</v>
      </c>
      <c r="B17" s="14" t="s">
        <v>24</v>
      </c>
      <c r="C17" s="15" t="s">
        <v>25</v>
      </c>
      <c r="D17" s="15">
        <f t="shared" si="3"/>
        <v>370984.4</v>
      </c>
      <c r="E17" s="15">
        <f>SUM(E19)</f>
        <v>370984.4</v>
      </c>
      <c r="F17" s="15">
        <f>SUM(F19)</f>
        <v>0</v>
      </c>
      <c r="G17" s="61">
        <f t="shared" si="14"/>
        <v>350000</v>
      </c>
      <c r="H17" s="61">
        <f>SUM(H19)</f>
        <v>350000</v>
      </c>
      <c r="I17" s="61">
        <f>SUM(I19)</f>
        <v>0</v>
      </c>
      <c r="J17" s="61">
        <f t="shared" si="15"/>
        <v>351000</v>
      </c>
      <c r="K17" s="61">
        <f>SUM(K19)</f>
        <v>351000</v>
      </c>
      <c r="L17" s="61">
        <f>SUM(L19)</f>
        <v>0</v>
      </c>
      <c r="M17" s="61">
        <f t="shared" si="16"/>
        <v>1000</v>
      </c>
      <c r="N17" s="61">
        <f t="shared" si="0"/>
        <v>1000</v>
      </c>
      <c r="O17" s="61">
        <f t="shared" si="1"/>
        <v>0</v>
      </c>
      <c r="P17" s="61">
        <f t="shared" si="17"/>
        <v>351500</v>
      </c>
      <c r="Q17" s="61">
        <f>SUM(Q19)</f>
        <v>351500</v>
      </c>
      <c r="R17" s="61">
        <f>SUM(R19)</f>
        <v>0</v>
      </c>
      <c r="S17" s="61">
        <f t="shared" si="18"/>
        <v>352000</v>
      </c>
      <c r="T17" s="61">
        <f>SUM(T19)</f>
        <v>352000</v>
      </c>
      <c r="U17" s="61">
        <f>SUM(U19)</f>
        <v>0</v>
      </c>
      <c r="V17" s="183">
        <f t="shared" si="2"/>
        <v>1000</v>
      </c>
    </row>
    <row r="18" spans="1:22">
      <c r="A18" s="60"/>
      <c r="B18" s="16" t="s">
        <v>5</v>
      </c>
      <c r="C18" s="17"/>
      <c r="D18" s="15"/>
      <c r="E18" s="17"/>
      <c r="F18" s="17"/>
      <c r="G18" s="61"/>
      <c r="H18" s="62"/>
      <c r="I18" s="62"/>
      <c r="J18" s="61"/>
      <c r="K18" s="62"/>
      <c r="L18" s="62"/>
      <c r="M18" s="61"/>
      <c r="N18" s="61">
        <f t="shared" si="0"/>
        <v>0</v>
      </c>
      <c r="O18" s="61">
        <f t="shared" si="1"/>
        <v>0</v>
      </c>
      <c r="P18" s="61"/>
      <c r="Q18" s="62"/>
      <c r="R18" s="62"/>
      <c r="S18" s="61"/>
      <c r="T18" s="62"/>
      <c r="U18" s="62"/>
      <c r="V18" s="183">
        <f t="shared" si="2"/>
        <v>0</v>
      </c>
    </row>
    <row r="19" spans="1:22" s="182" customFormat="1">
      <c r="A19" s="141" t="s">
        <v>26</v>
      </c>
      <c r="B19" s="18" t="s">
        <v>27</v>
      </c>
      <c r="C19" s="140" t="s">
        <v>10</v>
      </c>
      <c r="D19" s="15">
        <f t="shared" si="3"/>
        <v>370984.4</v>
      </c>
      <c r="E19" s="140">
        <v>370984.4</v>
      </c>
      <c r="F19" s="140"/>
      <c r="G19" s="61">
        <f t="shared" ref="G19:G20" si="19">SUM(H19+I19)</f>
        <v>350000</v>
      </c>
      <c r="H19" s="144">
        <v>350000</v>
      </c>
      <c r="I19" s="144"/>
      <c r="J19" s="61">
        <f t="shared" ref="J19:J20" si="20">SUM(K19+L19)</f>
        <v>351000</v>
      </c>
      <c r="K19" s="144">
        <v>351000</v>
      </c>
      <c r="L19" s="144"/>
      <c r="M19" s="61">
        <f t="shared" ref="M19:M20" si="21">SUM(N19+O19)</f>
        <v>1000</v>
      </c>
      <c r="N19" s="61">
        <f t="shared" si="0"/>
        <v>1000</v>
      </c>
      <c r="O19" s="61">
        <f t="shared" si="1"/>
        <v>0</v>
      </c>
      <c r="P19" s="61">
        <f t="shared" ref="P19:P20" si="22">SUM(Q19+R19)</f>
        <v>351500</v>
      </c>
      <c r="Q19" s="144">
        <v>351500</v>
      </c>
      <c r="R19" s="144"/>
      <c r="S19" s="61">
        <f t="shared" ref="S19:S20" si="23">SUM(T19+U19)</f>
        <v>352000</v>
      </c>
      <c r="T19" s="144">
        <v>352000</v>
      </c>
      <c r="U19" s="144"/>
      <c r="V19" s="183">
        <f t="shared" si="2"/>
        <v>1000</v>
      </c>
    </row>
    <row r="20" spans="1:22" s="182" customFormat="1" ht="81.599999999999994">
      <c r="A20" s="13" t="s">
        <v>28</v>
      </c>
      <c r="B20" s="14" t="s">
        <v>29</v>
      </c>
      <c r="C20" s="15" t="s">
        <v>30</v>
      </c>
      <c r="D20" s="15">
        <f t="shared" si="3"/>
        <v>67278.7</v>
      </c>
      <c r="E20" s="15">
        <f>SUM(E22:E39)</f>
        <v>67278.7</v>
      </c>
      <c r="F20" s="15">
        <f>SUM(F22:F39)</f>
        <v>0</v>
      </c>
      <c r="G20" s="61">
        <f t="shared" si="19"/>
        <v>51269.3</v>
      </c>
      <c r="H20" s="61">
        <f>SUM(H22:H39)</f>
        <v>51269.3</v>
      </c>
      <c r="I20" s="61">
        <f>SUM(I22:I39)</f>
        <v>0</v>
      </c>
      <c r="J20" s="61">
        <f t="shared" si="20"/>
        <v>65505.9</v>
      </c>
      <c r="K20" s="61">
        <f>SUM(K22:K39)</f>
        <v>65505.9</v>
      </c>
      <c r="L20" s="61">
        <f>SUM(L22:L39)</f>
        <v>0</v>
      </c>
      <c r="M20" s="61">
        <f t="shared" si="21"/>
        <v>14236.599999999999</v>
      </c>
      <c r="N20" s="61">
        <f t="shared" si="0"/>
        <v>14236.599999999999</v>
      </c>
      <c r="O20" s="61">
        <f t="shared" si="1"/>
        <v>0</v>
      </c>
      <c r="P20" s="61">
        <f t="shared" si="22"/>
        <v>63982.9</v>
      </c>
      <c r="Q20" s="61">
        <f>SUM(Q22:Q39)</f>
        <v>63982.9</v>
      </c>
      <c r="R20" s="61">
        <f>SUM(R22:R39)</f>
        <v>0</v>
      </c>
      <c r="S20" s="61">
        <f t="shared" si="23"/>
        <v>62564.9</v>
      </c>
      <c r="T20" s="61">
        <f>SUM(T22:T39)</f>
        <v>62564.9</v>
      </c>
      <c r="U20" s="61">
        <f>SUM(U22:U39)</f>
        <v>0</v>
      </c>
      <c r="V20" s="183">
        <f t="shared" si="2"/>
        <v>14236.599999999999</v>
      </c>
    </row>
    <row r="21" spans="1:22">
      <c r="A21" s="60"/>
      <c r="B21" s="16" t="s">
        <v>5</v>
      </c>
      <c r="C21" s="17"/>
      <c r="D21" s="15"/>
      <c r="E21" s="17"/>
      <c r="F21" s="17"/>
      <c r="G21" s="61"/>
      <c r="H21" s="62"/>
      <c r="I21" s="62"/>
      <c r="J21" s="61"/>
      <c r="K21" s="62"/>
      <c r="L21" s="62"/>
      <c r="M21" s="61"/>
      <c r="N21" s="61">
        <f t="shared" si="0"/>
        <v>0</v>
      </c>
      <c r="O21" s="61">
        <f t="shared" si="1"/>
        <v>0</v>
      </c>
      <c r="P21" s="61"/>
      <c r="Q21" s="62"/>
      <c r="R21" s="62"/>
      <c r="S21" s="61"/>
      <c r="T21" s="62"/>
      <c r="U21" s="62"/>
      <c r="V21" s="183">
        <f t="shared" si="2"/>
        <v>0</v>
      </c>
    </row>
    <row r="22" spans="1:22" ht="40.799999999999997">
      <c r="A22" s="60" t="s">
        <v>31</v>
      </c>
      <c r="B22" s="16" t="s">
        <v>32</v>
      </c>
      <c r="C22" s="17" t="s">
        <v>10</v>
      </c>
      <c r="D22" s="15">
        <f t="shared" si="3"/>
        <v>7236.3</v>
      </c>
      <c r="E22" s="17">
        <v>7236.3</v>
      </c>
      <c r="F22" s="17"/>
      <c r="G22" s="61">
        <f t="shared" ref="G22:G40" si="24">SUM(H22+I22)</f>
        <v>5660</v>
      </c>
      <c r="H22" s="62">
        <v>5660</v>
      </c>
      <c r="I22" s="62"/>
      <c r="J22" s="61">
        <f t="shared" ref="J22:J40" si="25">SUM(K22+L22)</f>
        <v>15012</v>
      </c>
      <c r="K22" s="62">
        <v>15012</v>
      </c>
      <c r="L22" s="62"/>
      <c r="M22" s="61">
        <f t="shared" ref="M22:M40" si="26">SUM(N22+O22)</f>
        <v>9352</v>
      </c>
      <c r="N22" s="61">
        <f t="shared" si="0"/>
        <v>9352</v>
      </c>
      <c r="O22" s="61">
        <f t="shared" si="1"/>
        <v>0</v>
      </c>
      <c r="P22" s="61">
        <f t="shared" ref="P22:P40" si="27">SUM(Q22+R22)</f>
        <v>13019</v>
      </c>
      <c r="Q22" s="62">
        <v>13019</v>
      </c>
      <c r="R22" s="62"/>
      <c r="S22" s="61">
        <f t="shared" ref="S22:S40" si="28">SUM(T22+U22)</f>
        <v>11021</v>
      </c>
      <c r="T22" s="62">
        <v>11021</v>
      </c>
      <c r="U22" s="62"/>
      <c r="V22" s="183">
        <f t="shared" si="2"/>
        <v>9352</v>
      </c>
    </row>
    <row r="23" spans="1:22" ht="51">
      <c r="A23" s="60" t="s">
        <v>33</v>
      </c>
      <c r="B23" s="16" t="s">
        <v>34</v>
      </c>
      <c r="C23" s="17" t="s">
        <v>10</v>
      </c>
      <c r="D23" s="15">
        <f t="shared" si="3"/>
        <v>80.599999999999994</v>
      </c>
      <c r="E23" s="17">
        <v>80.599999999999994</v>
      </c>
      <c r="F23" s="17"/>
      <c r="G23" s="61">
        <f t="shared" si="24"/>
        <v>0</v>
      </c>
      <c r="H23" s="62"/>
      <c r="I23" s="62"/>
      <c r="J23" s="61">
        <f t="shared" si="25"/>
        <v>240</v>
      </c>
      <c r="K23" s="62">
        <v>240</v>
      </c>
      <c r="L23" s="62"/>
      <c r="M23" s="61">
        <f t="shared" si="26"/>
        <v>240</v>
      </c>
      <c r="N23" s="61">
        <f t="shared" si="0"/>
        <v>240</v>
      </c>
      <c r="O23" s="61">
        <f t="shared" si="1"/>
        <v>0</v>
      </c>
      <c r="P23" s="61">
        <f t="shared" si="27"/>
        <v>250</v>
      </c>
      <c r="Q23" s="62">
        <v>250</v>
      </c>
      <c r="R23" s="62"/>
      <c r="S23" s="61">
        <f t="shared" si="28"/>
        <v>260</v>
      </c>
      <c r="T23" s="62">
        <v>260</v>
      </c>
      <c r="U23" s="62"/>
      <c r="V23" s="183">
        <f t="shared" si="2"/>
        <v>240</v>
      </c>
    </row>
    <row r="24" spans="1:22" ht="30.6">
      <c r="A24" s="60" t="s">
        <v>35</v>
      </c>
      <c r="B24" s="16" t="s">
        <v>36</v>
      </c>
      <c r="C24" s="17" t="s">
        <v>10</v>
      </c>
      <c r="D24" s="15">
        <f t="shared" si="3"/>
        <v>5</v>
      </c>
      <c r="E24" s="17">
        <v>5</v>
      </c>
      <c r="F24" s="17"/>
      <c r="G24" s="61">
        <f t="shared" si="24"/>
        <v>15</v>
      </c>
      <c r="H24" s="62">
        <v>15</v>
      </c>
      <c r="I24" s="62"/>
      <c r="J24" s="61">
        <f t="shared" si="25"/>
        <v>10</v>
      </c>
      <c r="K24" s="62">
        <v>10</v>
      </c>
      <c r="L24" s="62"/>
      <c r="M24" s="61">
        <f t="shared" si="26"/>
        <v>-5</v>
      </c>
      <c r="N24" s="61">
        <f t="shared" si="0"/>
        <v>-5</v>
      </c>
      <c r="O24" s="61">
        <f t="shared" si="1"/>
        <v>0</v>
      </c>
      <c r="P24" s="61">
        <f t="shared" si="27"/>
        <v>20</v>
      </c>
      <c r="Q24" s="62">
        <v>20</v>
      </c>
      <c r="R24" s="62"/>
      <c r="S24" s="61">
        <f t="shared" si="28"/>
        <v>40</v>
      </c>
      <c r="T24" s="62">
        <v>40</v>
      </c>
      <c r="U24" s="62"/>
      <c r="V24" s="183">
        <f t="shared" si="2"/>
        <v>-5</v>
      </c>
    </row>
    <row r="25" spans="1:22" ht="61.2">
      <c r="A25" s="60" t="s">
        <v>37</v>
      </c>
      <c r="B25" s="16" t="s">
        <v>38</v>
      </c>
      <c r="C25" s="17" t="s">
        <v>10</v>
      </c>
      <c r="D25" s="15">
        <f t="shared" si="3"/>
        <v>4299.3999999999996</v>
      </c>
      <c r="E25" s="17">
        <v>4299.3999999999996</v>
      </c>
      <c r="F25" s="17"/>
      <c r="G25" s="61">
        <f t="shared" si="24"/>
        <v>1320</v>
      </c>
      <c r="H25" s="62">
        <v>1320</v>
      </c>
      <c r="I25" s="62"/>
      <c r="J25" s="61">
        <f t="shared" si="25"/>
        <v>4160</v>
      </c>
      <c r="K25" s="62">
        <v>4160</v>
      </c>
      <c r="L25" s="62"/>
      <c r="M25" s="61">
        <f t="shared" si="26"/>
        <v>2840</v>
      </c>
      <c r="N25" s="61">
        <f t="shared" si="0"/>
        <v>2840</v>
      </c>
      <c r="O25" s="61">
        <f t="shared" si="1"/>
        <v>0</v>
      </c>
      <c r="P25" s="61">
        <f t="shared" si="27"/>
        <v>4160</v>
      </c>
      <c r="Q25" s="62">
        <v>4160</v>
      </c>
      <c r="R25" s="62"/>
      <c r="S25" s="61">
        <f t="shared" si="28"/>
        <v>4160</v>
      </c>
      <c r="T25" s="62">
        <v>4160</v>
      </c>
      <c r="U25" s="62"/>
      <c r="V25" s="183">
        <f t="shared" si="2"/>
        <v>2840</v>
      </c>
    </row>
    <row r="26" spans="1:22" ht="63.75" customHeight="1">
      <c r="A26" s="60" t="s">
        <v>39</v>
      </c>
      <c r="B26" s="16" t="s">
        <v>40</v>
      </c>
      <c r="C26" s="17" t="s">
        <v>10</v>
      </c>
      <c r="D26" s="15">
        <f t="shared" si="3"/>
        <v>0</v>
      </c>
      <c r="E26" s="17"/>
      <c r="F26" s="17"/>
      <c r="G26" s="61">
        <f t="shared" si="24"/>
        <v>0</v>
      </c>
      <c r="H26" s="62"/>
      <c r="I26" s="62"/>
      <c r="J26" s="61">
        <f t="shared" si="25"/>
        <v>0</v>
      </c>
      <c r="K26" s="62"/>
      <c r="L26" s="62"/>
      <c r="M26" s="61">
        <f t="shared" si="26"/>
        <v>0</v>
      </c>
      <c r="N26" s="61">
        <f t="shared" si="0"/>
        <v>0</v>
      </c>
      <c r="O26" s="61">
        <f t="shared" si="1"/>
        <v>0</v>
      </c>
      <c r="P26" s="61">
        <f t="shared" si="27"/>
        <v>0</v>
      </c>
      <c r="Q26" s="62"/>
      <c r="R26" s="62"/>
      <c r="S26" s="61">
        <f t="shared" si="28"/>
        <v>0</v>
      </c>
      <c r="T26" s="62"/>
      <c r="U26" s="62"/>
      <c r="V26" s="183">
        <f t="shared" si="2"/>
        <v>0</v>
      </c>
    </row>
    <row r="27" spans="1:22" ht="40.799999999999997">
      <c r="A27" s="60" t="s">
        <v>41</v>
      </c>
      <c r="B27" s="16" t="s">
        <v>42</v>
      </c>
      <c r="C27" s="17" t="s">
        <v>10</v>
      </c>
      <c r="D27" s="15">
        <f t="shared" si="3"/>
        <v>1068</v>
      </c>
      <c r="E27" s="17">
        <v>1068</v>
      </c>
      <c r="F27" s="17"/>
      <c r="G27" s="61">
        <f t="shared" si="24"/>
        <v>950</v>
      </c>
      <c r="H27" s="62">
        <v>950</v>
      </c>
      <c r="I27" s="62"/>
      <c r="J27" s="61">
        <f t="shared" si="25"/>
        <v>1050</v>
      </c>
      <c r="K27" s="62">
        <v>1050</v>
      </c>
      <c r="L27" s="62"/>
      <c r="M27" s="61">
        <f t="shared" si="26"/>
        <v>100</v>
      </c>
      <c r="N27" s="61">
        <f t="shared" si="0"/>
        <v>100</v>
      </c>
      <c r="O27" s="61">
        <f t="shared" si="1"/>
        <v>0</v>
      </c>
      <c r="P27" s="61">
        <f t="shared" si="27"/>
        <v>1050</v>
      </c>
      <c r="Q27" s="62">
        <v>1050</v>
      </c>
      <c r="R27" s="62"/>
      <c r="S27" s="61">
        <f t="shared" si="28"/>
        <v>1050</v>
      </c>
      <c r="T27" s="62">
        <v>1050</v>
      </c>
      <c r="U27" s="62"/>
      <c r="V27" s="183">
        <f t="shared" si="2"/>
        <v>100</v>
      </c>
    </row>
    <row r="28" spans="1:22" ht="30.6">
      <c r="A28" s="60" t="s">
        <v>43</v>
      </c>
      <c r="B28" s="16" t="s">
        <v>44</v>
      </c>
      <c r="C28" s="17" t="s">
        <v>10</v>
      </c>
      <c r="D28" s="15">
        <f t="shared" si="3"/>
        <v>20107.3</v>
      </c>
      <c r="E28" s="17">
        <v>20107.3</v>
      </c>
      <c r="F28" s="17"/>
      <c r="G28" s="61">
        <f t="shared" si="24"/>
        <v>18192</v>
      </c>
      <c r="H28" s="62">
        <v>18192</v>
      </c>
      <c r="I28" s="62"/>
      <c r="J28" s="61">
        <f t="shared" si="25"/>
        <v>19112</v>
      </c>
      <c r="K28" s="62">
        <v>19112</v>
      </c>
      <c r="L28" s="62"/>
      <c r="M28" s="61">
        <f t="shared" si="26"/>
        <v>920</v>
      </c>
      <c r="N28" s="61">
        <f t="shared" si="0"/>
        <v>920</v>
      </c>
      <c r="O28" s="61">
        <f t="shared" si="1"/>
        <v>0</v>
      </c>
      <c r="P28" s="61">
        <f t="shared" si="27"/>
        <v>19112</v>
      </c>
      <c r="Q28" s="62">
        <v>19112</v>
      </c>
      <c r="R28" s="62"/>
      <c r="S28" s="61">
        <f t="shared" si="28"/>
        <v>19112</v>
      </c>
      <c r="T28" s="62">
        <v>19112</v>
      </c>
      <c r="U28" s="62"/>
      <c r="V28" s="183">
        <f t="shared" si="2"/>
        <v>920</v>
      </c>
    </row>
    <row r="29" spans="1:22" ht="61.2">
      <c r="A29" s="60" t="s">
        <v>45</v>
      </c>
      <c r="B29" s="16" t="s">
        <v>46</v>
      </c>
      <c r="C29" s="17" t="s">
        <v>10</v>
      </c>
      <c r="D29" s="15">
        <f t="shared" si="3"/>
        <v>8538.4</v>
      </c>
      <c r="E29" s="17">
        <v>8538.4</v>
      </c>
      <c r="F29" s="17"/>
      <c r="G29" s="61">
        <f t="shared" si="24"/>
        <v>7526.3</v>
      </c>
      <c r="H29" s="62">
        <v>7526.3</v>
      </c>
      <c r="I29" s="62"/>
      <c r="J29" s="61">
        <f t="shared" si="25"/>
        <v>6548.4</v>
      </c>
      <c r="K29" s="62">
        <v>6548.4</v>
      </c>
      <c r="L29" s="62"/>
      <c r="M29" s="61">
        <f t="shared" si="26"/>
        <v>-977.90000000000055</v>
      </c>
      <c r="N29" s="61">
        <f t="shared" si="0"/>
        <v>-977.90000000000055</v>
      </c>
      <c r="O29" s="61">
        <f t="shared" si="1"/>
        <v>0</v>
      </c>
      <c r="P29" s="61">
        <f t="shared" si="27"/>
        <v>6548.4</v>
      </c>
      <c r="Q29" s="62">
        <v>6548.4</v>
      </c>
      <c r="R29" s="62"/>
      <c r="S29" s="61">
        <f t="shared" si="28"/>
        <v>6548.4</v>
      </c>
      <c r="T29" s="62">
        <v>6548.4</v>
      </c>
      <c r="U29" s="62"/>
      <c r="V29" s="183">
        <f t="shared" si="2"/>
        <v>-977.90000000000055</v>
      </c>
    </row>
    <row r="30" spans="1:22" ht="61.2">
      <c r="A30" s="60" t="s">
        <v>47</v>
      </c>
      <c r="B30" s="16" t="s">
        <v>48</v>
      </c>
      <c r="C30" s="17" t="s">
        <v>10</v>
      </c>
      <c r="D30" s="15">
        <f t="shared" si="3"/>
        <v>5623.5</v>
      </c>
      <c r="E30" s="17">
        <v>5623.5</v>
      </c>
      <c r="F30" s="17"/>
      <c r="G30" s="61">
        <f t="shared" si="24"/>
        <v>4066</v>
      </c>
      <c r="H30" s="62">
        <v>4066</v>
      </c>
      <c r="I30" s="62"/>
      <c r="J30" s="61">
        <f t="shared" si="25"/>
        <v>3476</v>
      </c>
      <c r="K30" s="62">
        <v>3476</v>
      </c>
      <c r="L30" s="62"/>
      <c r="M30" s="61">
        <f t="shared" si="26"/>
        <v>-590</v>
      </c>
      <c r="N30" s="61">
        <f t="shared" si="0"/>
        <v>-590</v>
      </c>
      <c r="O30" s="61">
        <f t="shared" si="1"/>
        <v>0</v>
      </c>
      <c r="P30" s="61">
        <f t="shared" si="27"/>
        <v>3476</v>
      </c>
      <c r="Q30" s="62">
        <v>3476</v>
      </c>
      <c r="R30" s="62"/>
      <c r="S30" s="61">
        <f t="shared" si="28"/>
        <v>3476</v>
      </c>
      <c r="T30" s="62">
        <v>3476</v>
      </c>
      <c r="U30" s="62"/>
      <c r="V30" s="183">
        <f t="shared" si="2"/>
        <v>-590</v>
      </c>
    </row>
    <row r="31" spans="1:22" ht="30.6">
      <c r="A31" s="60" t="s">
        <v>49</v>
      </c>
      <c r="B31" s="16" t="s">
        <v>50</v>
      </c>
      <c r="C31" s="17" t="s">
        <v>10</v>
      </c>
      <c r="D31" s="15">
        <f t="shared" si="3"/>
        <v>0</v>
      </c>
      <c r="E31" s="17"/>
      <c r="F31" s="17"/>
      <c r="G31" s="61">
        <f t="shared" si="24"/>
        <v>0</v>
      </c>
      <c r="H31" s="62"/>
      <c r="I31" s="62"/>
      <c r="J31" s="61">
        <f t="shared" si="25"/>
        <v>0</v>
      </c>
      <c r="K31" s="62"/>
      <c r="L31" s="62"/>
      <c r="M31" s="61">
        <f t="shared" si="26"/>
        <v>0</v>
      </c>
      <c r="N31" s="61">
        <f t="shared" si="0"/>
        <v>0</v>
      </c>
      <c r="O31" s="61">
        <f t="shared" si="1"/>
        <v>0</v>
      </c>
      <c r="P31" s="61">
        <f t="shared" si="27"/>
        <v>0</v>
      </c>
      <c r="Q31" s="62"/>
      <c r="R31" s="62"/>
      <c r="S31" s="61">
        <f t="shared" si="28"/>
        <v>0</v>
      </c>
      <c r="T31" s="62"/>
      <c r="U31" s="62"/>
      <c r="V31" s="183">
        <f t="shared" si="2"/>
        <v>0</v>
      </c>
    </row>
    <row r="32" spans="1:22" ht="40.799999999999997">
      <c r="A32" s="60" t="s">
        <v>51</v>
      </c>
      <c r="B32" s="16" t="s">
        <v>52</v>
      </c>
      <c r="C32" s="17" t="s">
        <v>10</v>
      </c>
      <c r="D32" s="15">
        <f t="shared" si="3"/>
        <v>0</v>
      </c>
      <c r="E32" s="17"/>
      <c r="F32" s="17"/>
      <c r="G32" s="61">
        <f t="shared" si="24"/>
        <v>0</v>
      </c>
      <c r="H32" s="62"/>
      <c r="I32" s="62"/>
      <c r="J32" s="61">
        <f t="shared" si="25"/>
        <v>0</v>
      </c>
      <c r="K32" s="62"/>
      <c r="L32" s="62"/>
      <c r="M32" s="61">
        <f t="shared" si="26"/>
        <v>0</v>
      </c>
      <c r="N32" s="61">
        <f t="shared" si="0"/>
        <v>0</v>
      </c>
      <c r="O32" s="61">
        <f t="shared" si="1"/>
        <v>0</v>
      </c>
      <c r="P32" s="61">
        <f t="shared" si="27"/>
        <v>0</v>
      </c>
      <c r="Q32" s="62"/>
      <c r="R32" s="62"/>
      <c r="S32" s="61">
        <f t="shared" si="28"/>
        <v>0</v>
      </c>
      <c r="T32" s="62"/>
      <c r="U32" s="62"/>
      <c r="V32" s="183">
        <f t="shared" si="2"/>
        <v>0</v>
      </c>
    </row>
    <row r="33" spans="1:22" ht="71.400000000000006">
      <c r="A33" s="60" t="s">
        <v>53</v>
      </c>
      <c r="B33" s="16" t="s">
        <v>54</v>
      </c>
      <c r="C33" s="17" t="s">
        <v>10</v>
      </c>
      <c r="D33" s="15">
        <f t="shared" si="3"/>
        <v>19729.2</v>
      </c>
      <c r="E33" s="17">
        <v>19729.2</v>
      </c>
      <c r="F33" s="17"/>
      <c r="G33" s="61">
        <f t="shared" si="24"/>
        <v>13000</v>
      </c>
      <c r="H33" s="62">
        <v>13000</v>
      </c>
      <c r="I33" s="62"/>
      <c r="J33" s="61">
        <f t="shared" si="25"/>
        <v>15050</v>
      </c>
      <c r="K33" s="62">
        <v>15050</v>
      </c>
      <c r="L33" s="62"/>
      <c r="M33" s="61">
        <f t="shared" si="26"/>
        <v>2050</v>
      </c>
      <c r="N33" s="61">
        <f t="shared" si="0"/>
        <v>2050</v>
      </c>
      <c r="O33" s="61">
        <f t="shared" si="1"/>
        <v>0</v>
      </c>
      <c r="P33" s="61">
        <f t="shared" si="27"/>
        <v>15500</v>
      </c>
      <c r="Q33" s="62">
        <v>15500</v>
      </c>
      <c r="R33" s="62"/>
      <c r="S33" s="61">
        <f t="shared" si="28"/>
        <v>16050</v>
      </c>
      <c r="T33" s="62">
        <v>16050</v>
      </c>
      <c r="U33" s="62"/>
      <c r="V33" s="183">
        <f t="shared" si="2"/>
        <v>2050</v>
      </c>
    </row>
    <row r="34" spans="1:22" ht="71.400000000000006">
      <c r="A34" s="60" t="s">
        <v>55</v>
      </c>
      <c r="B34" s="16" t="s">
        <v>56</v>
      </c>
      <c r="C34" s="17" t="s">
        <v>10</v>
      </c>
      <c r="D34" s="15">
        <f t="shared" si="3"/>
        <v>0</v>
      </c>
      <c r="E34" s="17"/>
      <c r="F34" s="17"/>
      <c r="G34" s="61">
        <f t="shared" si="24"/>
        <v>0</v>
      </c>
      <c r="H34" s="62"/>
      <c r="I34" s="62"/>
      <c r="J34" s="61">
        <f t="shared" si="25"/>
        <v>0</v>
      </c>
      <c r="K34" s="62"/>
      <c r="L34" s="62"/>
      <c r="M34" s="61">
        <f t="shared" si="26"/>
        <v>0</v>
      </c>
      <c r="N34" s="61">
        <f t="shared" si="0"/>
        <v>0</v>
      </c>
      <c r="O34" s="61">
        <f t="shared" si="1"/>
        <v>0</v>
      </c>
      <c r="P34" s="61">
        <f t="shared" si="27"/>
        <v>0</v>
      </c>
      <c r="Q34" s="62"/>
      <c r="R34" s="62"/>
      <c r="S34" s="61">
        <f t="shared" si="28"/>
        <v>0</v>
      </c>
      <c r="T34" s="62"/>
      <c r="U34" s="62"/>
      <c r="V34" s="183">
        <f t="shared" si="2"/>
        <v>0</v>
      </c>
    </row>
    <row r="35" spans="1:22" ht="40.799999999999997">
      <c r="A35" s="60" t="s">
        <v>57</v>
      </c>
      <c r="B35" s="16" t="s">
        <v>58</v>
      </c>
      <c r="C35" s="17" t="s">
        <v>10</v>
      </c>
      <c r="D35" s="15">
        <f t="shared" si="3"/>
        <v>591</v>
      </c>
      <c r="E35" s="17">
        <v>591</v>
      </c>
      <c r="F35" s="17"/>
      <c r="G35" s="61">
        <f t="shared" si="24"/>
        <v>540</v>
      </c>
      <c r="H35" s="62">
        <v>540</v>
      </c>
      <c r="I35" s="62"/>
      <c r="J35" s="61">
        <f t="shared" si="25"/>
        <v>847.5</v>
      </c>
      <c r="K35" s="62">
        <v>847.5</v>
      </c>
      <c r="L35" s="62"/>
      <c r="M35" s="61">
        <f t="shared" si="26"/>
        <v>307.5</v>
      </c>
      <c r="N35" s="61">
        <f t="shared" si="0"/>
        <v>307.5</v>
      </c>
      <c r="O35" s="61">
        <f t="shared" si="1"/>
        <v>0</v>
      </c>
      <c r="P35" s="61">
        <f t="shared" si="27"/>
        <v>847.5</v>
      </c>
      <c r="Q35" s="62">
        <v>847.5</v>
      </c>
      <c r="R35" s="62"/>
      <c r="S35" s="61">
        <f t="shared" si="28"/>
        <v>847.5</v>
      </c>
      <c r="T35" s="62">
        <v>847.5</v>
      </c>
      <c r="U35" s="62"/>
      <c r="V35" s="183">
        <f t="shared" si="2"/>
        <v>307.5</v>
      </c>
    </row>
    <row r="36" spans="1:22" ht="51">
      <c r="A36" s="60" t="s">
        <v>59</v>
      </c>
      <c r="B36" s="16" t="s">
        <v>60</v>
      </c>
      <c r="C36" s="17" t="s">
        <v>10</v>
      </c>
      <c r="D36" s="15">
        <f t="shared" si="3"/>
        <v>0</v>
      </c>
      <c r="E36" s="17"/>
      <c r="F36" s="17"/>
      <c r="G36" s="61">
        <f t="shared" si="24"/>
        <v>0</v>
      </c>
      <c r="H36" s="62"/>
      <c r="I36" s="62"/>
      <c r="J36" s="61">
        <f t="shared" si="25"/>
        <v>0</v>
      </c>
      <c r="K36" s="62"/>
      <c r="L36" s="62"/>
      <c r="M36" s="61">
        <f t="shared" si="26"/>
        <v>0</v>
      </c>
      <c r="N36" s="61">
        <f t="shared" si="0"/>
        <v>0</v>
      </c>
      <c r="O36" s="61">
        <f t="shared" si="1"/>
        <v>0</v>
      </c>
      <c r="P36" s="61">
        <f t="shared" si="27"/>
        <v>0</v>
      </c>
      <c r="Q36" s="62"/>
      <c r="R36" s="62"/>
      <c r="S36" s="61">
        <f t="shared" si="28"/>
        <v>0</v>
      </c>
      <c r="T36" s="62"/>
      <c r="U36" s="62"/>
      <c r="V36" s="183">
        <f t="shared" si="2"/>
        <v>0</v>
      </c>
    </row>
    <row r="37" spans="1:22" ht="30.6">
      <c r="A37" s="60" t="s">
        <v>61</v>
      </c>
      <c r="B37" s="16" t="s">
        <v>62</v>
      </c>
      <c r="C37" s="17" t="s">
        <v>10</v>
      </c>
      <c r="D37" s="15">
        <f t="shared" si="3"/>
        <v>0</v>
      </c>
      <c r="E37" s="17"/>
      <c r="F37" s="17"/>
      <c r="G37" s="61">
        <f t="shared" si="24"/>
        <v>0</v>
      </c>
      <c r="H37" s="62"/>
      <c r="I37" s="62"/>
      <c r="J37" s="61">
        <f t="shared" si="25"/>
        <v>0</v>
      </c>
      <c r="K37" s="62"/>
      <c r="L37" s="62"/>
      <c r="M37" s="61">
        <f t="shared" si="26"/>
        <v>0</v>
      </c>
      <c r="N37" s="61">
        <f t="shared" si="0"/>
        <v>0</v>
      </c>
      <c r="O37" s="61">
        <f t="shared" si="1"/>
        <v>0</v>
      </c>
      <c r="P37" s="61">
        <f t="shared" si="27"/>
        <v>0</v>
      </c>
      <c r="Q37" s="62"/>
      <c r="R37" s="62"/>
      <c r="S37" s="61">
        <f t="shared" si="28"/>
        <v>0</v>
      </c>
      <c r="T37" s="62"/>
      <c r="U37" s="62"/>
      <c r="V37" s="183">
        <f t="shared" si="2"/>
        <v>0</v>
      </c>
    </row>
    <row r="38" spans="1:22" ht="30.6">
      <c r="A38" s="60" t="s">
        <v>63</v>
      </c>
      <c r="B38" s="16" t="s">
        <v>64</v>
      </c>
      <c r="C38" s="17" t="s">
        <v>10</v>
      </c>
      <c r="D38" s="15">
        <f t="shared" si="3"/>
        <v>0</v>
      </c>
      <c r="E38" s="17"/>
      <c r="F38" s="17"/>
      <c r="G38" s="61">
        <f t="shared" si="24"/>
        <v>0</v>
      </c>
      <c r="H38" s="62"/>
      <c r="I38" s="62"/>
      <c r="J38" s="61">
        <f t="shared" si="25"/>
        <v>0</v>
      </c>
      <c r="K38" s="62"/>
      <c r="L38" s="62"/>
      <c r="M38" s="61">
        <f t="shared" si="26"/>
        <v>0</v>
      </c>
      <c r="N38" s="61">
        <f t="shared" si="0"/>
        <v>0</v>
      </c>
      <c r="O38" s="61">
        <f t="shared" si="1"/>
        <v>0</v>
      </c>
      <c r="P38" s="61">
        <f t="shared" si="27"/>
        <v>0</v>
      </c>
      <c r="Q38" s="62"/>
      <c r="R38" s="62"/>
      <c r="S38" s="61">
        <f t="shared" si="28"/>
        <v>0</v>
      </c>
      <c r="T38" s="62"/>
      <c r="U38" s="62"/>
      <c r="V38" s="183">
        <f t="shared" si="2"/>
        <v>0</v>
      </c>
    </row>
    <row r="39" spans="1:22" ht="20.399999999999999">
      <c r="A39" s="60" t="s">
        <v>65</v>
      </c>
      <c r="B39" s="16" t="s">
        <v>66</v>
      </c>
      <c r="C39" s="17" t="s">
        <v>10</v>
      </c>
      <c r="D39" s="15">
        <f t="shared" si="3"/>
        <v>0</v>
      </c>
      <c r="E39" s="17"/>
      <c r="F39" s="17"/>
      <c r="G39" s="61">
        <f t="shared" si="24"/>
        <v>0</v>
      </c>
      <c r="H39" s="62"/>
      <c r="I39" s="62"/>
      <c r="J39" s="61">
        <f t="shared" si="25"/>
        <v>0</v>
      </c>
      <c r="K39" s="62"/>
      <c r="L39" s="62"/>
      <c r="M39" s="61">
        <f t="shared" si="26"/>
        <v>0</v>
      </c>
      <c r="N39" s="61">
        <f t="shared" si="0"/>
        <v>0</v>
      </c>
      <c r="O39" s="61">
        <f t="shared" si="1"/>
        <v>0</v>
      </c>
      <c r="P39" s="61">
        <f t="shared" si="27"/>
        <v>0</v>
      </c>
      <c r="Q39" s="62"/>
      <c r="R39" s="62"/>
      <c r="S39" s="61">
        <f t="shared" si="28"/>
        <v>0</v>
      </c>
      <c r="T39" s="62"/>
      <c r="U39" s="62"/>
      <c r="V39" s="183">
        <f t="shared" si="2"/>
        <v>0</v>
      </c>
    </row>
    <row r="40" spans="1:22" s="182" customFormat="1" ht="30.6">
      <c r="A40" s="13" t="s">
        <v>67</v>
      </c>
      <c r="B40" s="14" t="s">
        <v>68</v>
      </c>
      <c r="C40" s="15" t="s">
        <v>69</v>
      </c>
      <c r="D40" s="15">
        <f t="shared" si="3"/>
        <v>37925.5</v>
      </c>
      <c r="E40" s="15">
        <f>SUM(E42:E43)</f>
        <v>37925.5</v>
      </c>
      <c r="F40" s="15">
        <f>SUM(F42:F43)</f>
        <v>0</v>
      </c>
      <c r="G40" s="61">
        <f t="shared" si="24"/>
        <v>32000</v>
      </c>
      <c r="H40" s="61">
        <f>SUM(H42:H43)</f>
        <v>32000</v>
      </c>
      <c r="I40" s="61">
        <f>SUM(I42:I43)</f>
        <v>0</v>
      </c>
      <c r="J40" s="61">
        <f t="shared" si="25"/>
        <v>34000</v>
      </c>
      <c r="K40" s="61">
        <f>SUM(K42:K43)</f>
        <v>34000</v>
      </c>
      <c r="L40" s="61">
        <f>SUM(L42:L43)</f>
        <v>0</v>
      </c>
      <c r="M40" s="61">
        <f t="shared" si="26"/>
        <v>2000</v>
      </c>
      <c r="N40" s="61">
        <f t="shared" si="0"/>
        <v>2000</v>
      </c>
      <c r="O40" s="61">
        <f t="shared" si="1"/>
        <v>0</v>
      </c>
      <c r="P40" s="61">
        <f t="shared" si="27"/>
        <v>34000</v>
      </c>
      <c r="Q40" s="61">
        <f>SUM(Q42:Q43)</f>
        <v>34000</v>
      </c>
      <c r="R40" s="61">
        <f>SUM(R42:R43)</f>
        <v>0</v>
      </c>
      <c r="S40" s="61">
        <f t="shared" si="28"/>
        <v>34000</v>
      </c>
      <c r="T40" s="61">
        <f>SUM(T42:T43)</f>
        <v>34000</v>
      </c>
      <c r="U40" s="61">
        <f>SUM(U42:U43)</f>
        <v>0</v>
      </c>
      <c r="V40" s="183">
        <f t="shared" si="2"/>
        <v>2000</v>
      </c>
    </row>
    <row r="41" spans="1:22">
      <c r="A41" s="60"/>
      <c r="B41" s="16" t="s">
        <v>5</v>
      </c>
      <c r="C41" s="17"/>
      <c r="D41" s="15"/>
      <c r="E41" s="17"/>
      <c r="F41" s="17"/>
      <c r="G41" s="61"/>
      <c r="H41" s="62"/>
      <c r="I41" s="62"/>
      <c r="J41" s="61"/>
      <c r="K41" s="62"/>
      <c r="L41" s="62"/>
      <c r="M41" s="61"/>
      <c r="N41" s="61">
        <f t="shared" si="0"/>
        <v>0</v>
      </c>
      <c r="O41" s="61">
        <f t="shared" si="1"/>
        <v>0</v>
      </c>
      <c r="P41" s="61"/>
      <c r="Q41" s="62"/>
      <c r="R41" s="62"/>
      <c r="S41" s="61"/>
      <c r="T41" s="62"/>
      <c r="U41" s="62"/>
      <c r="V41" s="183">
        <f t="shared" si="2"/>
        <v>0</v>
      </c>
    </row>
    <row r="42" spans="1:22" s="182" customFormat="1" ht="71.400000000000006">
      <c r="A42" s="141" t="s">
        <v>70</v>
      </c>
      <c r="B42" s="18" t="s">
        <v>71</v>
      </c>
      <c r="C42" s="140" t="s">
        <v>10</v>
      </c>
      <c r="D42" s="15">
        <f t="shared" si="3"/>
        <v>13538.1</v>
      </c>
      <c r="E42" s="140">
        <v>13538.1</v>
      </c>
      <c r="F42" s="140"/>
      <c r="G42" s="61">
        <f t="shared" ref="G42:G44" si="29">SUM(H42+I42)</f>
        <v>10000</v>
      </c>
      <c r="H42" s="144">
        <v>10000</v>
      </c>
      <c r="I42" s="144"/>
      <c r="J42" s="61">
        <f t="shared" ref="J42:J44" si="30">SUM(K42+L42)</f>
        <v>11000</v>
      </c>
      <c r="K42" s="144">
        <v>11000</v>
      </c>
      <c r="L42" s="144"/>
      <c r="M42" s="61">
        <f t="shared" ref="M42:M44" si="31">SUM(N42+O42)</f>
        <v>1000</v>
      </c>
      <c r="N42" s="61">
        <f t="shared" si="0"/>
        <v>1000</v>
      </c>
      <c r="O42" s="61">
        <f t="shared" si="1"/>
        <v>0</v>
      </c>
      <c r="P42" s="61">
        <f t="shared" ref="P42:P44" si="32">SUM(Q42+R42)</f>
        <v>11000</v>
      </c>
      <c r="Q42" s="144">
        <v>11000</v>
      </c>
      <c r="R42" s="144"/>
      <c r="S42" s="61">
        <f t="shared" ref="S42:S44" si="33">SUM(T42+U42)</f>
        <v>11000</v>
      </c>
      <c r="T42" s="144">
        <v>11000</v>
      </c>
      <c r="U42" s="144"/>
      <c r="V42" s="183">
        <f t="shared" si="2"/>
        <v>1000</v>
      </c>
    </row>
    <row r="43" spans="1:22" s="182" customFormat="1" ht="71.400000000000006">
      <c r="A43" s="141" t="s">
        <v>72</v>
      </c>
      <c r="B43" s="18" t="s">
        <v>73</v>
      </c>
      <c r="C43" s="140" t="s">
        <v>10</v>
      </c>
      <c r="D43" s="15">
        <f t="shared" si="3"/>
        <v>24387.4</v>
      </c>
      <c r="E43" s="140">
        <v>24387.4</v>
      </c>
      <c r="F43" s="140"/>
      <c r="G43" s="61">
        <f t="shared" si="29"/>
        <v>22000</v>
      </c>
      <c r="H43" s="144">
        <v>22000</v>
      </c>
      <c r="I43" s="144"/>
      <c r="J43" s="61">
        <f t="shared" si="30"/>
        <v>23000</v>
      </c>
      <c r="K43" s="144">
        <v>23000</v>
      </c>
      <c r="L43" s="144"/>
      <c r="M43" s="61">
        <f t="shared" si="31"/>
        <v>1000</v>
      </c>
      <c r="N43" s="61">
        <f t="shared" si="0"/>
        <v>1000</v>
      </c>
      <c r="O43" s="61">
        <f t="shared" si="1"/>
        <v>0</v>
      </c>
      <c r="P43" s="61">
        <f t="shared" si="32"/>
        <v>23000</v>
      </c>
      <c r="Q43" s="144">
        <v>23000</v>
      </c>
      <c r="R43" s="144"/>
      <c r="S43" s="61">
        <f t="shared" si="33"/>
        <v>23000</v>
      </c>
      <c r="T43" s="144">
        <v>23000</v>
      </c>
      <c r="U43" s="144"/>
      <c r="V43" s="183">
        <f t="shared" si="2"/>
        <v>1000</v>
      </c>
    </row>
    <row r="44" spans="1:22" s="182" customFormat="1" ht="40.799999999999997">
      <c r="A44" s="13" t="s">
        <v>74</v>
      </c>
      <c r="B44" s="14" t="s">
        <v>75</v>
      </c>
      <c r="C44" s="15" t="s">
        <v>76</v>
      </c>
      <c r="D44" s="15">
        <f t="shared" si="3"/>
        <v>1074203.3999999999</v>
      </c>
      <c r="E44" s="15">
        <f>SUM(E46+E49+E52+E56)</f>
        <v>786251.5</v>
      </c>
      <c r="F44" s="15">
        <f>SUM(F46+F49+F52+F56)</f>
        <v>287951.90000000002</v>
      </c>
      <c r="G44" s="61">
        <f t="shared" si="29"/>
        <v>876030.29999999993</v>
      </c>
      <c r="H44" s="61">
        <f>SUM(H46+H49+H52+H56)</f>
        <v>831530.29999999993</v>
      </c>
      <c r="I44" s="61">
        <f>SUM(I46+I49+I52+I56)</f>
        <v>44500</v>
      </c>
      <c r="J44" s="61">
        <f t="shared" si="30"/>
        <v>824263.9</v>
      </c>
      <c r="K44" s="61">
        <f>SUM(K46+K49+K52+K56)</f>
        <v>824263.9</v>
      </c>
      <c r="L44" s="61">
        <f>SUM(L46+L49+L52+L56)</f>
        <v>0</v>
      </c>
      <c r="M44" s="61">
        <f t="shared" si="31"/>
        <v>-51766.399999999907</v>
      </c>
      <c r="N44" s="61">
        <f t="shared" si="0"/>
        <v>-7266.3999999999069</v>
      </c>
      <c r="O44" s="61">
        <f t="shared" si="1"/>
        <v>-44500</v>
      </c>
      <c r="P44" s="61">
        <f t="shared" si="32"/>
        <v>824263.9</v>
      </c>
      <c r="Q44" s="61">
        <f>SUM(Q46+Q49+Q52+Q56)</f>
        <v>824263.9</v>
      </c>
      <c r="R44" s="61">
        <f>SUM(R46+R49+R52+R56)</f>
        <v>0</v>
      </c>
      <c r="S44" s="61">
        <f t="shared" si="33"/>
        <v>824263.9</v>
      </c>
      <c r="T44" s="61">
        <f>SUM(T46+T49+T52+T56)</f>
        <v>824263.9</v>
      </c>
      <c r="U44" s="61">
        <f>SUM(U46+U49+U52+U56)</f>
        <v>0</v>
      </c>
      <c r="V44" s="183">
        <f t="shared" si="2"/>
        <v>-51766.399999999907</v>
      </c>
    </row>
    <row r="45" spans="1:22">
      <c r="A45" s="60"/>
      <c r="B45" s="16" t="s">
        <v>5</v>
      </c>
      <c r="C45" s="17"/>
      <c r="D45" s="15"/>
      <c r="E45" s="17"/>
      <c r="F45" s="17"/>
      <c r="G45" s="61"/>
      <c r="H45" s="62"/>
      <c r="I45" s="62"/>
      <c r="J45" s="61"/>
      <c r="K45" s="62"/>
      <c r="L45" s="62"/>
      <c r="M45" s="61"/>
      <c r="N45" s="61">
        <f t="shared" si="0"/>
        <v>0</v>
      </c>
      <c r="O45" s="61">
        <f t="shared" si="1"/>
        <v>0</v>
      </c>
      <c r="P45" s="61"/>
      <c r="Q45" s="62"/>
      <c r="R45" s="62"/>
      <c r="S45" s="61"/>
      <c r="T45" s="62"/>
      <c r="U45" s="62"/>
      <c r="V45" s="183">
        <f t="shared" si="2"/>
        <v>0</v>
      </c>
    </row>
    <row r="46" spans="1:22" s="182" customFormat="1" ht="30.6">
      <c r="A46" s="13" t="s">
        <v>77</v>
      </c>
      <c r="B46" s="14" t="s">
        <v>78</v>
      </c>
      <c r="C46" s="15" t="s">
        <v>79</v>
      </c>
      <c r="D46" s="15">
        <f t="shared" si="3"/>
        <v>0</v>
      </c>
      <c r="E46" s="15">
        <f>SUM(E48)</f>
        <v>0</v>
      </c>
      <c r="F46" s="15">
        <f>SUM(F48)</f>
        <v>0</v>
      </c>
      <c r="G46" s="61">
        <f t="shared" ref="G46" si="34">SUM(H46+I46)</f>
        <v>0</v>
      </c>
      <c r="H46" s="61">
        <f>SUM(H48)</f>
        <v>0</v>
      </c>
      <c r="I46" s="61">
        <f>SUM(I48)</f>
        <v>0</v>
      </c>
      <c r="J46" s="61">
        <f t="shared" ref="J46" si="35">SUM(K46+L46)</f>
        <v>0</v>
      </c>
      <c r="K46" s="61">
        <f>SUM(K48)</f>
        <v>0</v>
      </c>
      <c r="L46" s="61">
        <f>SUM(L48)</f>
        <v>0</v>
      </c>
      <c r="M46" s="61">
        <f t="shared" ref="M46" si="36">SUM(N46+O46)</f>
        <v>0</v>
      </c>
      <c r="N46" s="61">
        <f t="shared" si="0"/>
        <v>0</v>
      </c>
      <c r="O46" s="61">
        <f t="shared" si="1"/>
        <v>0</v>
      </c>
      <c r="P46" s="61">
        <f t="shared" ref="P46" si="37">SUM(Q46+R46)</f>
        <v>0</v>
      </c>
      <c r="Q46" s="61">
        <f>SUM(Q48)</f>
        <v>0</v>
      </c>
      <c r="R46" s="61">
        <f>SUM(R48)</f>
        <v>0</v>
      </c>
      <c r="S46" s="61">
        <f t="shared" ref="S46" si="38">SUM(T46+U46)</f>
        <v>0</v>
      </c>
      <c r="T46" s="61">
        <f>SUM(T48)</f>
        <v>0</v>
      </c>
      <c r="U46" s="61">
        <f>SUM(U48)</f>
        <v>0</v>
      </c>
      <c r="V46" s="183">
        <f t="shared" si="2"/>
        <v>0</v>
      </c>
    </row>
    <row r="47" spans="1:22">
      <c r="A47" s="60"/>
      <c r="B47" s="16" t="s">
        <v>5</v>
      </c>
      <c r="C47" s="17"/>
      <c r="D47" s="15"/>
      <c r="E47" s="17"/>
      <c r="F47" s="17"/>
      <c r="G47" s="61"/>
      <c r="H47" s="62"/>
      <c r="I47" s="62"/>
      <c r="J47" s="61"/>
      <c r="K47" s="62"/>
      <c r="L47" s="62"/>
      <c r="M47" s="61"/>
      <c r="N47" s="61">
        <f t="shared" si="0"/>
        <v>0</v>
      </c>
      <c r="O47" s="61">
        <f t="shared" si="1"/>
        <v>0</v>
      </c>
      <c r="P47" s="61"/>
      <c r="Q47" s="62"/>
      <c r="R47" s="62"/>
      <c r="S47" s="61"/>
      <c r="T47" s="62"/>
      <c r="U47" s="62"/>
      <c r="V47" s="183">
        <f t="shared" si="2"/>
        <v>0</v>
      </c>
    </row>
    <row r="48" spans="1:22" s="182" customFormat="1" ht="40.799999999999997">
      <c r="A48" s="141" t="s">
        <v>80</v>
      </c>
      <c r="B48" s="18" t="s">
        <v>81</v>
      </c>
      <c r="C48" s="140"/>
      <c r="D48" s="15">
        <f t="shared" si="3"/>
        <v>0</v>
      </c>
      <c r="E48" s="140"/>
      <c r="F48" s="140"/>
      <c r="G48" s="61">
        <f t="shared" ref="G48:G49" si="39">SUM(H48+I48)</f>
        <v>0</v>
      </c>
      <c r="H48" s="144"/>
      <c r="I48" s="144"/>
      <c r="J48" s="61">
        <f t="shared" ref="J48:J49" si="40">SUM(K48+L48)</f>
        <v>0</v>
      </c>
      <c r="K48" s="144"/>
      <c r="L48" s="144"/>
      <c r="M48" s="61">
        <f t="shared" ref="M48:M49" si="41">SUM(N48+O48)</f>
        <v>0</v>
      </c>
      <c r="N48" s="61">
        <f t="shared" si="0"/>
        <v>0</v>
      </c>
      <c r="O48" s="61">
        <f t="shared" si="1"/>
        <v>0</v>
      </c>
      <c r="P48" s="61">
        <f t="shared" ref="P48:P49" si="42">SUM(Q48+R48)</f>
        <v>0</v>
      </c>
      <c r="Q48" s="144"/>
      <c r="R48" s="144"/>
      <c r="S48" s="61">
        <f t="shared" ref="S48:S49" si="43">SUM(T48+U48)</f>
        <v>0</v>
      </c>
      <c r="T48" s="144"/>
      <c r="U48" s="144"/>
      <c r="V48" s="183">
        <f t="shared" si="2"/>
        <v>0</v>
      </c>
    </row>
    <row r="49" spans="1:22" s="182" customFormat="1" ht="30.6">
      <c r="A49" s="13" t="s">
        <v>82</v>
      </c>
      <c r="B49" s="14" t="s">
        <v>83</v>
      </c>
      <c r="C49" s="15" t="s">
        <v>84</v>
      </c>
      <c r="D49" s="15">
        <f t="shared" si="3"/>
        <v>0</v>
      </c>
      <c r="E49" s="15">
        <f>SUM(E51)</f>
        <v>0</v>
      </c>
      <c r="F49" s="15">
        <f>SUM(F51)</f>
        <v>0</v>
      </c>
      <c r="G49" s="61">
        <f t="shared" si="39"/>
        <v>44500</v>
      </c>
      <c r="H49" s="61">
        <f>SUM(H51)</f>
        <v>0</v>
      </c>
      <c r="I49" s="61">
        <f>SUM(I51)</f>
        <v>44500</v>
      </c>
      <c r="J49" s="61">
        <f t="shared" si="40"/>
        <v>0</v>
      </c>
      <c r="K49" s="61">
        <f>SUM(K51)</f>
        <v>0</v>
      </c>
      <c r="L49" s="61">
        <f>SUM(L51)</f>
        <v>0</v>
      </c>
      <c r="M49" s="61">
        <f t="shared" si="41"/>
        <v>-44500</v>
      </c>
      <c r="N49" s="61">
        <f t="shared" si="0"/>
        <v>0</v>
      </c>
      <c r="O49" s="61">
        <f t="shared" si="1"/>
        <v>-44500</v>
      </c>
      <c r="P49" s="61">
        <f t="shared" si="42"/>
        <v>0</v>
      </c>
      <c r="Q49" s="61">
        <f>SUM(Q51)</f>
        <v>0</v>
      </c>
      <c r="R49" s="61">
        <f>SUM(R51)</f>
        <v>0</v>
      </c>
      <c r="S49" s="61">
        <f t="shared" si="43"/>
        <v>0</v>
      </c>
      <c r="T49" s="61">
        <f>SUM(T51)</f>
        <v>0</v>
      </c>
      <c r="U49" s="61">
        <f>SUM(U51)</f>
        <v>0</v>
      </c>
      <c r="V49" s="183">
        <f t="shared" si="2"/>
        <v>-44500</v>
      </c>
    </row>
    <row r="50" spans="1:22">
      <c r="A50" s="60"/>
      <c r="B50" s="16" t="s">
        <v>5</v>
      </c>
      <c r="C50" s="17"/>
      <c r="D50" s="15"/>
      <c r="E50" s="17"/>
      <c r="F50" s="17"/>
      <c r="G50" s="61"/>
      <c r="H50" s="62"/>
      <c r="I50" s="62"/>
      <c r="J50" s="61"/>
      <c r="K50" s="62"/>
      <c r="L50" s="62"/>
      <c r="M50" s="61"/>
      <c r="N50" s="61">
        <f t="shared" si="0"/>
        <v>0</v>
      </c>
      <c r="O50" s="61">
        <f t="shared" si="1"/>
        <v>0</v>
      </c>
      <c r="P50" s="61"/>
      <c r="Q50" s="62"/>
      <c r="R50" s="62"/>
      <c r="S50" s="61"/>
      <c r="T50" s="62"/>
      <c r="U50" s="62"/>
      <c r="V50" s="183">
        <f t="shared" si="2"/>
        <v>0</v>
      </c>
    </row>
    <row r="51" spans="1:22" s="182" customFormat="1" ht="40.799999999999997">
      <c r="A51" s="141" t="s">
        <v>85</v>
      </c>
      <c r="B51" s="18" t="s">
        <v>86</v>
      </c>
      <c r="C51" s="140" t="s">
        <v>10</v>
      </c>
      <c r="D51" s="15">
        <f t="shared" si="3"/>
        <v>0</v>
      </c>
      <c r="E51" s="140"/>
      <c r="F51" s="140"/>
      <c r="G51" s="61">
        <f t="shared" ref="G51:G52" si="44">SUM(H51+I51)</f>
        <v>44500</v>
      </c>
      <c r="H51" s="144"/>
      <c r="I51" s="144">
        <v>44500</v>
      </c>
      <c r="J51" s="61">
        <f t="shared" ref="J51:J52" si="45">SUM(K51+L51)</f>
        <v>0</v>
      </c>
      <c r="K51" s="144"/>
      <c r="L51" s="144"/>
      <c r="M51" s="61">
        <f t="shared" ref="M51:M52" si="46">SUM(N51+O51)</f>
        <v>-44500</v>
      </c>
      <c r="N51" s="61">
        <f t="shared" si="0"/>
        <v>0</v>
      </c>
      <c r="O51" s="61">
        <f t="shared" si="1"/>
        <v>-44500</v>
      </c>
      <c r="P51" s="61">
        <f t="shared" ref="P51:P52" si="47">SUM(Q51+R51)</f>
        <v>0</v>
      </c>
      <c r="Q51" s="144"/>
      <c r="R51" s="144"/>
      <c r="S51" s="61">
        <f t="shared" ref="S51:S52" si="48">SUM(T51+U51)</f>
        <v>0</v>
      </c>
      <c r="T51" s="144"/>
      <c r="U51" s="144"/>
      <c r="V51" s="183">
        <f t="shared" si="2"/>
        <v>-44500</v>
      </c>
    </row>
    <row r="52" spans="1:22" s="182" customFormat="1" ht="51">
      <c r="A52" s="13" t="s">
        <v>87</v>
      </c>
      <c r="B52" s="14" t="s">
        <v>88</v>
      </c>
      <c r="C52" s="15" t="s">
        <v>89</v>
      </c>
      <c r="D52" s="15">
        <f t="shared" si="3"/>
        <v>786251.5</v>
      </c>
      <c r="E52" s="15">
        <f>SUM(E54:E55)</f>
        <v>786251.5</v>
      </c>
      <c r="F52" s="15">
        <f>SUM(F54:F55)</f>
        <v>0</v>
      </c>
      <c r="G52" s="61">
        <f t="shared" si="44"/>
        <v>831530.29999999993</v>
      </c>
      <c r="H52" s="61">
        <f>SUM(H54:H55)</f>
        <v>831530.29999999993</v>
      </c>
      <c r="I52" s="61">
        <f>SUM(I54:I55)</f>
        <v>0</v>
      </c>
      <c r="J52" s="61">
        <f t="shared" si="45"/>
        <v>824263.9</v>
      </c>
      <c r="K52" s="61">
        <f>SUM(K54:K55)</f>
        <v>824263.9</v>
      </c>
      <c r="L52" s="61">
        <f>SUM(L54:L55)</f>
        <v>0</v>
      </c>
      <c r="M52" s="61">
        <f t="shared" si="46"/>
        <v>-7266.3999999999069</v>
      </c>
      <c r="N52" s="61">
        <f t="shared" si="0"/>
        <v>-7266.3999999999069</v>
      </c>
      <c r="O52" s="61">
        <f t="shared" si="1"/>
        <v>0</v>
      </c>
      <c r="P52" s="61">
        <f t="shared" si="47"/>
        <v>824263.9</v>
      </c>
      <c r="Q52" s="61">
        <f>SUM(Q54:Q55)</f>
        <v>824263.9</v>
      </c>
      <c r="R52" s="61">
        <f>SUM(R54:R55)</f>
        <v>0</v>
      </c>
      <c r="S52" s="61">
        <f t="shared" si="48"/>
        <v>824263.9</v>
      </c>
      <c r="T52" s="61">
        <f>SUM(T54:T55)</f>
        <v>824263.9</v>
      </c>
      <c r="U52" s="61">
        <f>SUM(U54:U55)</f>
        <v>0</v>
      </c>
      <c r="V52" s="183">
        <f t="shared" si="2"/>
        <v>-7266.3999999999069</v>
      </c>
    </row>
    <row r="53" spans="1:22">
      <c r="A53" s="60"/>
      <c r="B53" s="16" t="s">
        <v>5</v>
      </c>
      <c r="C53" s="17"/>
      <c r="D53" s="15"/>
      <c r="E53" s="17"/>
      <c r="F53" s="17"/>
      <c r="G53" s="61"/>
      <c r="H53" s="62"/>
      <c r="I53" s="62"/>
      <c r="J53" s="61"/>
      <c r="K53" s="62"/>
      <c r="L53" s="62"/>
      <c r="M53" s="61"/>
      <c r="N53" s="61">
        <f t="shared" si="0"/>
        <v>0</v>
      </c>
      <c r="O53" s="61">
        <f t="shared" si="1"/>
        <v>0</v>
      </c>
      <c r="P53" s="61"/>
      <c r="Q53" s="62"/>
      <c r="R53" s="62"/>
      <c r="S53" s="61"/>
      <c r="T53" s="62"/>
      <c r="U53" s="62"/>
      <c r="V53" s="183">
        <f t="shared" si="2"/>
        <v>0</v>
      </c>
    </row>
    <row r="54" spans="1:22" ht="30.6">
      <c r="A54" s="60" t="s">
        <v>90</v>
      </c>
      <c r="B54" s="16" t="s">
        <v>91</v>
      </c>
      <c r="C54" s="17" t="s">
        <v>10</v>
      </c>
      <c r="D54" s="15">
        <f t="shared" si="3"/>
        <v>783962.9</v>
      </c>
      <c r="E54" s="17">
        <v>783962.9</v>
      </c>
      <c r="F54" s="17"/>
      <c r="G54" s="61">
        <f t="shared" ref="G54:G56" si="49">SUM(H54+I54)</f>
        <v>829241.7</v>
      </c>
      <c r="H54" s="62">
        <v>829241.7</v>
      </c>
      <c r="I54" s="62"/>
      <c r="J54" s="61">
        <f t="shared" ref="J54:J56" si="50">SUM(K54+L54)</f>
        <v>821975.3</v>
      </c>
      <c r="K54" s="62">
        <v>821975.3</v>
      </c>
      <c r="L54" s="62"/>
      <c r="M54" s="61">
        <f t="shared" ref="M54:M56" si="51">SUM(N54+O54)</f>
        <v>-7266.3999999999069</v>
      </c>
      <c r="N54" s="61">
        <f t="shared" si="0"/>
        <v>-7266.3999999999069</v>
      </c>
      <c r="O54" s="61">
        <f t="shared" si="1"/>
        <v>0</v>
      </c>
      <c r="P54" s="61">
        <f t="shared" ref="P54:P56" si="52">SUM(Q54+R54)</f>
        <v>821975.3</v>
      </c>
      <c r="Q54" s="62">
        <v>821975.3</v>
      </c>
      <c r="R54" s="62"/>
      <c r="S54" s="61">
        <f t="shared" ref="S54:S56" si="53">SUM(T54+U54)</f>
        <v>821975.3</v>
      </c>
      <c r="T54" s="62">
        <v>821975.3</v>
      </c>
      <c r="U54" s="62"/>
      <c r="V54" s="183">
        <f t="shared" si="2"/>
        <v>-7266.3999999999069</v>
      </c>
    </row>
    <row r="55" spans="1:22" ht="20.399999999999999">
      <c r="A55" s="60" t="s">
        <v>92</v>
      </c>
      <c r="B55" s="16" t="s">
        <v>93</v>
      </c>
      <c r="C55" s="17" t="s">
        <v>10</v>
      </c>
      <c r="D55" s="15">
        <f t="shared" si="3"/>
        <v>2288.6</v>
      </c>
      <c r="E55" s="17">
        <v>2288.6</v>
      </c>
      <c r="F55" s="17"/>
      <c r="G55" s="61">
        <f t="shared" si="49"/>
        <v>2288.6</v>
      </c>
      <c r="H55" s="62">
        <v>2288.6</v>
      </c>
      <c r="I55" s="62"/>
      <c r="J55" s="61">
        <f t="shared" si="50"/>
        <v>2288.6</v>
      </c>
      <c r="K55" s="62">
        <v>2288.6</v>
      </c>
      <c r="L55" s="62"/>
      <c r="M55" s="61">
        <f t="shared" si="51"/>
        <v>0</v>
      </c>
      <c r="N55" s="61">
        <f t="shared" si="0"/>
        <v>0</v>
      </c>
      <c r="O55" s="61">
        <f t="shared" si="1"/>
        <v>0</v>
      </c>
      <c r="P55" s="61">
        <f t="shared" si="52"/>
        <v>2288.6</v>
      </c>
      <c r="Q55" s="62">
        <v>2288.6</v>
      </c>
      <c r="R55" s="62"/>
      <c r="S55" s="61">
        <f t="shared" si="53"/>
        <v>2288.6</v>
      </c>
      <c r="T55" s="62">
        <v>2288.6</v>
      </c>
      <c r="U55" s="62"/>
      <c r="V55" s="183">
        <f t="shared" si="2"/>
        <v>0</v>
      </c>
    </row>
    <row r="56" spans="1:22" s="182" customFormat="1" ht="40.799999999999997">
      <c r="A56" s="13" t="s">
        <v>94</v>
      </c>
      <c r="B56" s="14" t="s">
        <v>95</v>
      </c>
      <c r="C56" s="15" t="s">
        <v>96</v>
      </c>
      <c r="D56" s="15">
        <f t="shared" si="3"/>
        <v>287951.90000000002</v>
      </c>
      <c r="E56" s="15">
        <f>SUM(E58)</f>
        <v>0</v>
      </c>
      <c r="F56" s="15">
        <f>SUM(F58)</f>
        <v>287951.90000000002</v>
      </c>
      <c r="G56" s="61">
        <f t="shared" si="49"/>
        <v>0</v>
      </c>
      <c r="H56" s="61">
        <f>SUM(H58)</f>
        <v>0</v>
      </c>
      <c r="I56" s="61">
        <f>SUM(I58)</f>
        <v>0</v>
      </c>
      <c r="J56" s="61">
        <f t="shared" si="50"/>
        <v>0</v>
      </c>
      <c r="K56" s="61">
        <f>SUM(K58)</f>
        <v>0</v>
      </c>
      <c r="L56" s="61">
        <f>SUM(L58)</f>
        <v>0</v>
      </c>
      <c r="M56" s="61">
        <f t="shared" si="51"/>
        <v>0</v>
      </c>
      <c r="N56" s="61">
        <f t="shared" si="0"/>
        <v>0</v>
      </c>
      <c r="O56" s="61">
        <f t="shared" si="1"/>
        <v>0</v>
      </c>
      <c r="P56" s="61">
        <f t="shared" si="52"/>
        <v>0</v>
      </c>
      <c r="Q56" s="61">
        <f>SUM(Q58)</f>
        <v>0</v>
      </c>
      <c r="R56" s="61">
        <f>SUM(R58)</f>
        <v>0</v>
      </c>
      <c r="S56" s="61">
        <f t="shared" si="53"/>
        <v>0</v>
      </c>
      <c r="T56" s="61">
        <f>SUM(T58)</f>
        <v>0</v>
      </c>
      <c r="U56" s="61">
        <f>SUM(U58)</f>
        <v>0</v>
      </c>
      <c r="V56" s="183">
        <f t="shared" si="2"/>
        <v>0</v>
      </c>
    </row>
    <row r="57" spans="1:22">
      <c r="A57" s="60"/>
      <c r="B57" s="16" t="s">
        <v>5</v>
      </c>
      <c r="C57" s="17"/>
      <c r="D57" s="15"/>
      <c r="E57" s="17"/>
      <c r="F57" s="17"/>
      <c r="G57" s="61"/>
      <c r="H57" s="62"/>
      <c r="I57" s="62"/>
      <c r="J57" s="61"/>
      <c r="K57" s="62"/>
      <c r="L57" s="62"/>
      <c r="M57" s="61"/>
      <c r="N57" s="61">
        <f t="shared" si="0"/>
        <v>0</v>
      </c>
      <c r="O57" s="61">
        <f t="shared" si="1"/>
        <v>0</v>
      </c>
      <c r="P57" s="61"/>
      <c r="Q57" s="62"/>
      <c r="R57" s="62"/>
      <c r="S57" s="61"/>
      <c r="T57" s="62"/>
      <c r="U57" s="62"/>
      <c r="V57" s="183">
        <f t="shared" si="2"/>
        <v>0</v>
      </c>
    </row>
    <row r="58" spans="1:22" ht="30.6">
      <c r="A58" s="60" t="s">
        <v>97</v>
      </c>
      <c r="B58" s="16" t="s">
        <v>98</v>
      </c>
      <c r="C58" s="17" t="s">
        <v>10</v>
      </c>
      <c r="D58" s="15">
        <f t="shared" si="3"/>
        <v>287951.90000000002</v>
      </c>
      <c r="E58" s="17"/>
      <c r="F58" s="17">
        <v>287951.90000000002</v>
      </c>
      <c r="G58" s="61">
        <f t="shared" ref="G58:G59" si="54">SUM(H58+I58)</f>
        <v>0</v>
      </c>
      <c r="H58" s="62"/>
      <c r="I58" s="62"/>
      <c r="J58" s="61">
        <f t="shared" ref="J58:J59" si="55">SUM(K58+L58)</f>
        <v>0</v>
      </c>
      <c r="K58" s="62"/>
      <c r="L58" s="62"/>
      <c r="M58" s="61">
        <f t="shared" ref="M58:M59" si="56">SUM(N58+O58)</f>
        <v>0</v>
      </c>
      <c r="N58" s="61">
        <f t="shared" si="0"/>
        <v>0</v>
      </c>
      <c r="O58" s="61">
        <f t="shared" si="1"/>
        <v>0</v>
      </c>
      <c r="P58" s="61">
        <f t="shared" ref="P58:P59" si="57">SUM(Q58+R58)</f>
        <v>0</v>
      </c>
      <c r="Q58" s="62"/>
      <c r="R58" s="62"/>
      <c r="S58" s="61">
        <f t="shared" ref="S58:S59" si="58">SUM(T58+U58)</f>
        <v>0</v>
      </c>
      <c r="T58" s="62"/>
      <c r="U58" s="62"/>
      <c r="V58" s="183">
        <f t="shared" si="2"/>
        <v>0</v>
      </c>
    </row>
    <row r="59" spans="1:22" s="182" customFormat="1" ht="51">
      <c r="A59" s="13" t="s">
        <v>99</v>
      </c>
      <c r="B59" s="14" t="s">
        <v>100</v>
      </c>
      <c r="C59" s="15" t="s">
        <v>101</v>
      </c>
      <c r="D59" s="15">
        <f t="shared" si="3"/>
        <v>398428.30000000005</v>
      </c>
      <c r="E59" s="15">
        <f>SUM(E61+E64+E69+E72+E92+E96+E99+E102)</f>
        <v>398428.30000000005</v>
      </c>
      <c r="F59" s="15">
        <f>SUM(F61+F64+F69+F72+F92+F96+F99+F102)</f>
        <v>0</v>
      </c>
      <c r="G59" s="61">
        <f t="shared" si="54"/>
        <v>431200.4</v>
      </c>
      <c r="H59" s="61">
        <f>SUM(H61+H64+H69+H72+H92+H96+H99+H102)</f>
        <v>431200.4</v>
      </c>
      <c r="I59" s="61">
        <f>SUM(I61+I64+I69+I72+I92+I96+I99+I102)</f>
        <v>0</v>
      </c>
      <c r="J59" s="61">
        <f t="shared" si="55"/>
        <v>473411.19999999995</v>
      </c>
      <c r="K59" s="61">
        <f>SUM(K61+K64+K69+K72+K92+K96+K99+K102)</f>
        <v>473411.19999999995</v>
      </c>
      <c r="L59" s="61">
        <f>SUM(L61+L64+L69+L72+L92+L96+L99+L102)</f>
        <v>0</v>
      </c>
      <c r="M59" s="61">
        <f t="shared" si="56"/>
        <v>42210.79999999993</v>
      </c>
      <c r="N59" s="61">
        <f t="shared" si="0"/>
        <v>42210.79999999993</v>
      </c>
      <c r="O59" s="61">
        <f t="shared" si="1"/>
        <v>0</v>
      </c>
      <c r="P59" s="61">
        <f t="shared" si="57"/>
        <v>482484.19999999995</v>
      </c>
      <c r="Q59" s="61">
        <f>SUM(Q61+Q64+Q69+Q72+Q92+Q96+Q99+Q102)</f>
        <v>482484.19999999995</v>
      </c>
      <c r="R59" s="61">
        <f>SUM(R61+R64+R69+R72+R92+R96+R99+R102)</f>
        <v>0</v>
      </c>
      <c r="S59" s="61">
        <f t="shared" si="58"/>
        <v>487934.19999999995</v>
      </c>
      <c r="T59" s="61">
        <f>SUM(T61+T64+T69+T72+T92+T96+T99+T102)</f>
        <v>487934.19999999995</v>
      </c>
      <c r="U59" s="61">
        <f>SUM(U61+U64+U69+U72+U92+U96+U99+U102)</f>
        <v>0</v>
      </c>
      <c r="V59" s="183">
        <f t="shared" si="2"/>
        <v>42210.79999999993</v>
      </c>
    </row>
    <row r="60" spans="1:22">
      <c r="A60" s="60"/>
      <c r="B60" s="16" t="s">
        <v>5</v>
      </c>
      <c r="C60" s="17"/>
      <c r="D60" s="15"/>
      <c r="E60" s="17"/>
      <c r="F60" s="17"/>
      <c r="G60" s="61"/>
      <c r="H60" s="62"/>
      <c r="I60" s="62"/>
      <c r="J60" s="61"/>
      <c r="K60" s="62"/>
      <c r="L60" s="62"/>
      <c r="M60" s="61"/>
      <c r="N60" s="61">
        <f t="shared" si="0"/>
        <v>0</v>
      </c>
      <c r="O60" s="61">
        <f t="shared" si="1"/>
        <v>0</v>
      </c>
      <c r="P60" s="61"/>
      <c r="Q60" s="62"/>
      <c r="R60" s="62"/>
      <c r="S60" s="61"/>
      <c r="T60" s="62"/>
      <c r="U60" s="62"/>
      <c r="V60" s="183">
        <f t="shared" si="2"/>
        <v>0</v>
      </c>
    </row>
    <row r="61" spans="1:22" s="182" customFormat="1" ht="20.399999999999999">
      <c r="A61" s="13" t="s">
        <v>102</v>
      </c>
      <c r="B61" s="14" t="s">
        <v>103</v>
      </c>
      <c r="C61" s="15" t="s">
        <v>104</v>
      </c>
      <c r="D61" s="15">
        <f t="shared" si="3"/>
        <v>0</v>
      </c>
      <c r="E61" s="15">
        <f>SUM(E63)</f>
        <v>0</v>
      </c>
      <c r="F61" s="15">
        <f>SUM(F63)</f>
        <v>0</v>
      </c>
      <c r="G61" s="61">
        <f t="shared" ref="G61" si="59">SUM(H61+I61)</f>
        <v>0</v>
      </c>
      <c r="H61" s="61">
        <f>SUM(H63)</f>
        <v>0</v>
      </c>
      <c r="I61" s="61">
        <f>SUM(I63)</f>
        <v>0</v>
      </c>
      <c r="J61" s="61">
        <f t="shared" ref="J61" si="60">SUM(K61+L61)</f>
        <v>0</v>
      </c>
      <c r="K61" s="61">
        <f>SUM(K63)</f>
        <v>0</v>
      </c>
      <c r="L61" s="61">
        <f>SUM(L63)</f>
        <v>0</v>
      </c>
      <c r="M61" s="61">
        <f t="shared" ref="M61" si="61">SUM(N61+O61)</f>
        <v>0</v>
      </c>
      <c r="N61" s="61">
        <f t="shared" si="0"/>
        <v>0</v>
      </c>
      <c r="O61" s="61">
        <f t="shared" si="1"/>
        <v>0</v>
      </c>
      <c r="P61" s="61">
        <f t="shared" ref="P61" si="62">SUM(Q61+R61)</f>
        <v>0</v>
      </c>
      <c r="Q61" s="61">
        <f>SUM(Q63)</f>
        <v>0</v>
      </c>
      <c r="R61" s="61">
        <f>SUM(R63)</f>
        <v>0</v>
      </c>
      <c r="S61" s="61">
        <f t="shared" ref="S61" si="63">SUM(T61+U61)</f>
        <v>0</v>
      </c>
      <c r="T61" s="61">
        <f>SUM(T63)</f>
        <v>0</v>
      </c>
      <c r="U61" s="61">
        <f>SUM(U63)</f>
        <v>0</v>
      </c>
      <c r="V61" s="183">
        <f t="shared" si="2"/>
        <v>0</v>
      </c>
    </row>
    <row r="62" spans="1:22">
      <c r="A62" s="60"/>
      <c r="B62" s="16" t="s">
        <v>5</v>
      </c>
      <c r="C62" s="17"/>
      <c r="D62" s="15"/>
      <c r="E62" s="17"/>
      <c r="F62" s="17"/>
      <c r="G62" s="61"/>
      <c r="H62" s="62"/>
      <c r="I62" s="62"/>
      <c r="J62" s="61"/>
      <c r="K62" s="62"/>
      <c r="L62" s="62"/>
      <c r="M62" s="61"/>
      <c r="N62" s="61">
        <f t="shared" si="0"/>
        <v>0</v>
      </c>
      <c r="O62" s="61">
        <f t="shared" si="1"/>
        <v>0</v>
      </c>
      <c r="P62" s="61"/>
      <c r="Q62" s="62"/>
      <c r="R62" s="62"/>
      <c r="S62" s="61"/>
      <c r="T62" s="62"/>
      <c r="U62" s="62"/>
      <c r="V62" s="183">
        <f t="shared" si="2"/>
        <v>0</v>
      </c>
    </row>
    <row r="63" spans="1:22" ht="30.6">
      <c r="A63" s="60" t="s">
        <v>105</v>
      </c>
      <c r="B63" s="16" t="s">
        <v>106</v>
      </c>
      <c r="C63" s="17"/>
      <c r="D63" s="15">
        <f t="shared" si="3"/>
        <v>0</v>
      </c>
      <c r="E63" s="17"/>
      <c r="F63" s="17"/>
      <c r="G63" s="61">
        <f t="shared" ref="G63:G69" si="64">SUM(H63+I63)</f>
        <v>0</v>
      </c>
      <c r="H63" s="62"/>
      <c r="I63" s="62"/>
      <c r="J63" s="61">
        <f t="shared" ref="J63:J69" si="65">SUM(K63+L63)</f>
        <v>0</v>
      </c>
      <c r="K63" s="62"/>
      <c r="L63" s="62"/>
      <c r="M63" s="61">
        <f t="shared" ref="M63:M69" si="66">SUM(N63+O63)</f>
        <v>0</v>
      </c>
      <c r="N63" s="61">
        <f t="shared" si="0"/>
        <v>0</v>
      </c>
      <c r="O63" s="61">
        <f t="shared" si="1"/>
        <v>0</v>
      </c>
      <c r="P63" s="61">
        <f t="shared" ref="P63:P69" si="67">SUM(Q63+R63)</f>
        <v>0</v>
      </c>
      <c r="Q63" s="62"/>
      <c r="R63" s="62"/>
      <c r="S63" s="61">
        <f t="shared" ref="S63:S69" si="68">SUM(T63+U63)</f>
        <v>0</v>
      </c>
      <c r="T63" s="62"/>
      <c r="U63" s="62"/>
      <c r="V63" s="183">
        <f t="shared" si="2"/>
        <v>0</v>
      </c>
    </row>
    <row r="64" spans="1:22" s="182" customFormat="1" ht="30.6">
      <c r="A64" s="13" t="s">
        <v>107</v>
      </c>
      <c r="B64" s="14" t="s">
        <v>108</v>
      </c>
      <c r="C64" s="15" t="s">
        <v>109</v>
      </c>
      <c r="D64" s="15">
        <f t="shared" si="3"/>
        <v>38273.199999999997</v>
      </c>
      <c r="E64" s="15">
        <f>SUM(E66:E68)</f>
        <v>38273.199999999997</v>
      </c>
      <c r="F64" s="15">
        <f>SUM(F66:F68)</f>
        <v>0</v>
      </c>
      <c r="G64" s="61">
        <f t="shared" si="64"/>
        <v>33000</v>
      </c>
      <c r="H64" s="61">
        <f>SUM(H66:H68)</f>
        <v>33000</v>
      </c>
      <c r="I64" s="61">
        <f>SUM(I66:I68)</f>
        <v>0</v>
      </c>
      <c r="J64" s="61">
        <f t="shared" si="65"/>
        <v>33734.6</v>
      </c>
      <c r="K64" s="61">
        <f>SUM(K66:K68)</f>
        <v>33734.6</v>
      </c>
      <c r="L64" s="61">
        <f>SUM(L66:L68)</f>
        <v>0</v>
      </c>
      <c r="M64" s="61">
        <f t="shared" si="66"/>
        <v>734.59999999999854</v>
      </c>
      <c r="N64" s="61">
        <f t="shared" si="0"/>
        <v>734.59999999999854</v>
      </c>
      <c r="O64" s="61">
        <f t="shared" si="1"/>
        <v>0</v>
      </c>
      <c r="P64" s="61">
        <f t="shared" si="67"/>
        <v>33734.6</v>
      </c>
      <c r="Q64" s="61">
        <f>SUM(Q66:Q68)</f>
        <v>33734.6</v>
      </c>
      <c r="R64" s="61">
        <f>SUM(R66:R68)</f>
        <v>0</v>
      </c>
      <c r="S64" s="61">
        <f t="shared" si="68"/>
        <v>33734.6</v>
      </c>
      <c r="T64" s="61">
        <f>SUM(T66:T68)</f>
        <v>33734.6</v>
      </c>
      <c r="U64" s="61">
        <f>SUM(U66:U68)</f>
        <v>0</v>
      </c>
      <c r="V64" s="183">
        <f t="shared" si="2"/>
        <v>734.59999999999854</v>
      </c>
    </row>
    <row r="65" spans="1:22">
      <c r="A65" s="60"/>
      <c r="B65" s="16" t="s">
        <v>5</v>
      </c>
      <c r="C65" s="17"/>
      <c r="D65" s="15">
        <f t="shared" si="3"/>
        <v>0</v>
      </c>
      <c r="E65" s="17"/>
      <c r="F65" s="17"/>
      <c r="G65" s="61">
        <f t="shared" si="64"/>
        <v>0</v>
      </c>
      <c r="H65" s="62"/>
      <c r="I65" s="62"/>
      <c r="J65" s="61">
        <f t="shared" si="65"/>
        <v>0</v>
      </c>
      <c r="K65" s="62"/>
      <c r="L65" s="62"/>
      <c r="M65" s="61">
        <f t="shared" si="66"/>
        <v>0</v>
      </c>
      <c r="N65" s="61">
        <f t="shared" si="0"/>
        <v>0</v>
      </c>
      <c r="O65" s="61">
        <f t="shared" si="1"/>
        <v>0</v>
      </c>
      <c r="P65" s="61">
        <f t="shared" si="67"/>
        <v>0</v>
      </c>
      <c r="Q65" s="62"/>
      <c r="R65" s="62"/>
      <c r="S65" s="61">
        <f t="shared" si="68"/>
        <v>0</v>
      </c>
      <c r="T65" s="62"/>
      <c r="U65" s="62"/>
      <c r="V65" s="183">
        <f t="shared" si="2"/>
        <v>0</v>
      </c>
    </row>
    <row r="66" spans="1:22" ht="20.399999999999999">
      <c r="A66" s="60" t="s">
        <v>110</v>
      </c>
      <c r="B66" s="16" t="s">
        <v>111</v>
      </c>
      <c r="C66" s="17" t="s">
        <v>10</v>
      </c>
      <c r="D66" s="15">
        <f t="shared" si="3"/>
        <v>29773.4</v>
      </c>
      <c r="E66" s="17">
        <v>29773.4</v>
      </c>
      <c r="F66" s="17"/>
      <c r="G66" s="61">
        <f t="shared" si="64"/>
        <v>26000</v>
      </c>
      <c r="H66" s="62">
        <v>26000</v>
      </c>
      <c r="I66" s="62"/>
      <c r="J66" s="61">
        <f t="shared" si="65"/>
        <v>26734.6</v>
      </c>
      <c r="K66" s="62">
        <v>26734.6</v>
      </c>
      <c r="L66" s="62"/>
      <c r="M66" s="61">
        <f t="shared" si="66"/>
        <v>734.59999999999854</v>
      </c>
      <c r="N66" s="61">
        <f t="shared" si="0"/>
        <v>734.59999999999854</v>
      </c>
      <c r="O66" s="61">
        <f t="shared" si="1"/>
        <v>0</v>
      </c>
      <c r="P66" s="61">
        <f t="shared" si="67"/>
        <v>26734.6</v>
      </c>
      <c r="Q66" s="62">
        <v>26734.6</v>
      </c>
      <c r="R66" s="62"/>
      <c r="S66" s="61">
        <f t="shared" si="68"/>
        <v>26734.6</v>
      </c>
      <c r="T66" s="62">
        <v>26734.6</v>
      </c>
      <c r="U66" s="62"/>
      <c r="V66" s="183">
        <f t="shared" si="2"/>
        <v>734.59999999999854</v>
      </c>
    </row>
    <row r="67" spans="1:22" ht="40.799999999999997">
      <c r="A67" s="60" t="s">
        <v>112</v>
      </c>
      <c r="B67" s="16" t="s">
        <v>113</v>
      </c>
      <c r="C67" s="17" t="s">
        <v>10</v>
      </c>
      <c r="D67" s="15">
        <f t="shared" si="3"/>
        <v>0</v>
      </c>
      <c r="E67" s="17"/>
      <c r="F67" s="17"/>
      <c r="G67" s="61">
        <f t="shared" si="64"/>
        <v>0</v>
      </c>
      <c r="H67" s="62"/>
      <c r="I67" s="62"/>
      <c r="J67" s="61">
        <f t="shared" si="65"/>
        <v>0</v>
      </c>
      <c r="K67" s="62"/>
      <c r="L67" s="62"/>
      <c r="M67" s="61">
        <f t="shared" si="66"/>
        <v>0</v>
      </c>
      <c r="N67" s="61">
        <f t="shared" si="0"/>
        <v>0</v>
      </c>
      <c r="O67" s="61">
        <f t="shared" si="1"/>
        <v>0</v>
      </c>
      <c r="P67" s="61">
        <f t="shared" si="67"/>
        <v>0</v>
      </c>
      <c r="Q67" s="62"/>
      <c r="R67" s="62"/>
      <c r="S67" s="61">
        <f t="shared" si="68"/>
        <v>0</v>
      </c>
      <c r="T67" s="62"/>
      <c r="U67" s="62"/>
      <c r="V67" s="183">
        <f t="shared" si="2"/>
        <v>0</v>
      </c>
    </row>
    <row r="68" spans="1:22">
      <c r="A68" s="60" t="s">
        <v>114</v>
      </c>
      <c r="B68" s="16" t="s">
        <v>115</v>
      </c>
      <c r="C68" s="17" t="s">
        <v>10</v>
      </c>
      <c r="D68" s="15">
        <f t="shared" si="3"/>
        <v>8499.7999999999993</v>
      </c>
      <c r="E68" s="17">
        <v>8499.7999999999993</v>
      </c>
      <c r="F68" s="17"/>
      <c r="G68" s="61">
        <f t="shared" si="64"/>
        <v>7000</v>
      </c>
      <c r="H68" s="62">
        <v>7000</v>
      </c>
      <c r="I68" s="62"/>
      <c r="J68" s="61">
        <f t="shared" si="65"/>
        <v>7000</v>
      </c>
      <c r="K68" s="62">
        <v>7000</v>
      </c>
      <c r="L68" s="62"/>
      <c r="M68" s="61">
        <f t="shared" si="66"/>
        <v>0</v>
      </c>
      <c r="N68" s="61">
        <f t="shared" si="0"/>
        <v>0</v>
      </c>
      <c r="O68" s="61">
        <f t="shared" si="1"/>
        <v>0</v>
      </c>
      <c r="P68" s="61">
        <f t="shared" si="67"/>
        <v>7000</v>
      </c>
      <c r="Q68" s="62">
        <v>7000</v>
      </c>
      <c r="R68" s="62"/>
      <c r="S68" s="61">
        <f t="shared" si="68"/>
        <v>7000</v>
      </c>
      <c r="T68" s="62">
        <v>7000</v>
      </c>
      <c r="U68" s="62"/>
      <c r="V68" s="183">
        <f t="shared" si="2"/>
        <v>0</v>
      </c>
    </row>
    <row r="69" spans="1:22" s="182" customFormat="1" ht="40.799999999999997">
      <c r="A69" s="13" t="s">
        <v>116</v>
      </c>
      <c r="B69" s="14" t="s">
        <v>117</v>
      </c>
      <c r="C69" s="15" t="s">
        <v>118</v>
      </c>
      <c r="D69" s="15">
        <f t="shared" si="3"/>
        <v>7227.3</v>
      </c>
      <c r="E69" s="15">
        <f>SUM(E71)</f>
        <v>7227.3</v>
      </c>
      <c r="F69" s="15">
        <f>SUM(F71)</f>
        <v>0</v>
      </c>
      <c r="G69" s="61">
        <f t="shared" si="64"/>
        <v>5997</v>
      </c>
      <c r="H69" s="61">
        <f>SUM(H71)</f>
        <v>5997</v>
      </c>
      <c r="I69" s="61">
        <f>SUM(I71)</f>
        <v>0</v>
      </c>
      <c r="J69" s="61">
        <f t="shared" si="65"/>
        <v>5997</v>
      </c>
      <c r="K69" s="61">
        <f>SUM(K71)</f>
        <v>5997</v>
      </c>
      <c r="L69" s="61">
        <f>SUM(L71)</f>
        <v>0</v>
      </c>
      <c r="M69" s="61">
        <f t="shared" si="66"/>
        <v>0</v>
      </c>
      <c r="N69" s="61">
        <f t="shared" si="0"/>
        <v>0</v>
      </c>
      <c r="O69" s="61">
        <f t="shared" si="1"/>
        <v>0</v>
      </c>
      <c r="P69" s="61">
        <f t="shared" si="67"/>
        <v>5997</v>
      </c>
      <c r="Q69" s="61">
        <f>SUM(Q71)</f>
        <v>5997</v>
      </c>
      <c r="R69" s="61">
        <f>SUM(R71)</f>
        <v>0</v>
      </c>
      <c r="S69" s="61">
        <f t="shared" si="68"/>
        <v>5997</v>
      </c>
      <c r="T69" s="61">
        <f>SUM(T71)</f>
        <v>5997</v>
      </c>
      <c r="U69" s="61">
        <f>SUM(U71)</f>
        <v>0</v>
      </c>
      <c r="V69" s="183">
        <f t="shared" si="2"/>
        <v>0</v>
      </c>
    </row>
    <row r="70" spans="1:22">
      <c r="A70" s="60"/>
      <c r="B70" s="16" t="s">
        <v>5</v>
      </c>
      <c r="C70" s="17"/>
      <c r="D70" s="15"/>
      <c r="E70" s="17"/>
      <c r="F70" s="17"/>
      <c r="G70" s="61"/>
      <c r="H70" s="62"/>
      <c r="I70" s="62"/>
      <c r="J70" s="61"/>
      <c r="K70" s="62"/>
      <c r="L70" s="62"/>
      <c r="M70" s="61"/>
      <c r="N70" s="61">
        <f t="shared" si="0"/>
        <v>0</v>
      </c>
      <c r="O70" s="61">
        <f t="shared" si="1"/>
        <v>0</v>
      </c>
      <c r="P70" s="61"/>
      <c r="Q70" s="62"/>
      <c r="R70" s="62"/>
      <c r="S70" s="61"/>
      <c r="T70" s="62"/>
      <c r="U70" s="62"/>
      <c r="V70" s="183">
        <f t="shared" si="2"/>
        <v>0</v>
      </c>
    </row>
    <row r="71" spans="1:22" ht="40.799999999999997">
      <c r="A71" s="60" t="s">
        <v>119</v>
      </c>
      <c r="B71" s="16" t="s">
        <v>120</v>
      </c>
      <c r="C71" s="17"/>
      <c r="D71" s="15">
        <f t="shared" si="3"/>
        <v>7227.3</v>
      </c>
      <c r="E71" s="17">
        <v>7227.3</v>
      </c>
      <c r="F71" s="17"/>
      <c r="G71" s="61">
        <f t="shared" ref="G71:G72" si="69">SUM(H71+I71)</f>
        <v>5997</v>
      </c>
      <c r="H71" s="62">
        <v>5997</v>
      </c>
      <c r="I71" s="62"/>
      <c r="J71" s="61">
        <f t="shared" ref="J71:J72" si="70">SUM(K71+L71)</f>
        <v>5997</v>
      </c>
      <c r="K71" s="62">
        <v>5997</v>
      </c>
      <c r="L71" s="62"/>
      <c r="M71" s="61">
        <f t="shared" ref="M71:M72" si="71">SUM(N71+O71)</f>
        <v>0</v>
      </c>
      <c r="N71" s="61">
        <f t="shared" si="0"/>
        <v>0</v>
      </c>
      <c r="O71" s="61">
        <f t="shared" si="1"/>
        <v>0</v>
      </c>
      <c r="P71" s="61">
        <f t="shared" ref="P71:P72" si="72">SUM(Q71+R71)</f>
        <v>5997</v>
      </c>
      <c r="Q71" s="62">
        <v>5997</v>
      </c>
      <c r="R71" s="62"/>
      <c r="S71" s="61">
        <f t="shared" ref="S71:S72" si="73">SUM(T71+U71)</f>
        <v>5997</v>
      </c>
      <c r="T71" s="62">
        <v>5997</v>
      </c>
      <c r="U71" s="62"/>
      <c r="V71" s="183">
        <f t="shared" si="2"/>
        <v>0</v>
      </c>
    </row>
    <row r="72" spans="1:22" s="182" customFormat="1" ht="30.6">
      <c r="A72" s="13" t="s">
        <v>121</v>
      </c>
      <c r="B72" s="14" t="s">
        <v>122</v>
      </c>
      <c r="C72" s="15" t="s">
        <v>123</v>
      </c>
      <c r="D72" s="15">
        <f t="shared" si="3"/>
        <v>337551.30000000005</v>
      </c>
      <c r="E72" s="15">
        <f>SUM(E74+E91)</f>
        <v>337551.30000000005</v>
      </c>
      <c r="F72" s="15">
        <f>SUM(F74+F91)</f>
        <v>0</v>
      </c>
      <c r="G72" s="61">
        <f t="shared" si="69"/>
        <v>380573.4</v>
      </c>
      <c r="H72" s="61">
        <f>SUM(H74+H91)</f>
        <v>380573.4</v>
      </c>
      <c r="I72" s="61">
        <f>SUM(I74+I91)</f>
        <v>0</v>
      </c>
      <c r="J72" s="61">
        <f t="shared" si="70"/>
        <v>426679.6</v>
      </c>
      <c r="K72" s="61">
        <f>SUM(K74+K91)</f>
        <v>426679.6</v>
      </c>
      <c r="L72" s="61">
        <f>SUM(L74+L91)</f>
        <v>0</v>
      </c>
      <c r="M72" s="61">
        <f t="shared" si="71"/>
        <v>46106.199999999953</v>
      </c>
      <c r="N72" s="61">
        <f t="shared" si="0"/>
        <v>46106.199999999953</v>
      </c>
      <c r="O72" s="61">
        <f t="shared" si="1"/>
        <v>0</v>
      </c>
      <c r="P72" s="61">
        <f t="shared" si="72"/>
        <v>436252.6</v>
      </c>
      <c r="Q72" s="61">
        <f>SUM(Q74+Q91)</f>
        <v>436252.6</v>
      </c>
      <c r="R72" s="61">
        <f>SUM(R74+R91)</f>
        <v>0</v>
      </c>
      <c r="S72" s="61">
        <f t="shared" si="73"/>
        <v>442202.6</v>
      </c>
      <c r="T72" s="61">
        <f>SUM(T74+T91)</f>
        <v>442202.6</v>
      </c>
      <c r="U72" s="61">
        <f>SUM(U74+U91)</f>
        <v>0</v>
      </c>
      <c r="V72" s="183">
        <f t="shared" si="2"/>
        <v>46106.199999999953</v>
      </c>
    </row>
    <row r="73" spans="1:22">
      <c r="A73" s="60"/>
      <c r="B73" s="16" t="s">
        <v>5</v>
      </c>
      <c r="C73" s="17"/>
      <c r="D73" s="15"/>
      <c r="E73" s="17"/>
      <c r="F73" s="17"/>
      <c r="G73" s="61"/>
      <c r="H73" s="62"/>
      <c r="I73" s="62"/>
      <c r="J73" s="61"/>
      <c r="K73" s="62"/>
      <c r="L73" s="62"/>
      <c r="M73" s="61"/>
      <c r="N73" s="61">
        <f t="shared" ref="N73:N106" si="74">SUM(K73-H73)</f>
        <v>0</v>
      </c>
      <c r="O73" s="61">
        <f t="shared" ref="O73:O106" si="75">SUM(L73-I73)</f>
        <v>0</v>
      </c>
      <c r="P73" s="61"/>
      <c r="Q73" s="62"/>
      <c r="R73" s="62"/>
      <c r="S73" s="61"/>
      <c r="T73" s="62"/>
      <c r="U73" s="62"/>
      <c r="V73" s="183">
        <f t="shared" ref="V73:V106" si="76">SUM(J73-G73)</f>
        <v>0</v>
      </c>
    </row>
    <row r="74" spans="1:22" ht="61.2">
      <c r="A74" s="60" t="s">
        <v>124</v>
      </c>
      <c r="B74" s="16" t="s">
        <v>125</v>
      </c>
      <c r="C74" s="17" t="s">
        <v>10</v>
      </c>
      <c r="D74" s="15">
        <f t="shared" ref="D74:D106" si="77">SUM(E74+F74)</f>
        <v>317319.40000000002</v>
      </c>
      <c r="E74" s="17">
        <f>SUM(E76:E90)</f>
        <v>317319.40000000002</v>
      </c>
      <c r="F74" s="17">
        <f>SUM(F76:F90)</f>
        <v>0</v>
      </c>
      <c r="G74" s="61">
        <f t="shared" ref="G74" si="78">SUM(H74+I74)</f>
        <v>365573.4</v>
      </c>
      <c r="H74" s="62">
        <f>SUM(H76:H90)</f>
        <v>365573.4</v>
      </c>
      <c r="I74" s="62">
        <f>SUM(I76:I90)</f>
        <v>0</v>
      </c>
      <c r="J74" s="61">
        <f t="shared" ref="J74" si="79">SUM(K74+L74)</f>
        <v>411679.6</v>
      </c>
      <c r="K74" s="62">
        <f>SUM(K76:K90)</f>
        <v>411679.6</v>
      </c>
      <c r="L74" s="62">
        <f>SUM(L76:L90)</f>
        <v>0</v>
      </c>
      <c r="M74" s="61">
        <f t="shared" ref="M74" si="80">SUM(N74+O74)</f>
        <v>46106.199999999953</v>
      </c>
      <c r="N74" s="61">
        <f t="shared" si="74"/>
        <v>46106.199999999953</v>
      </c>
      <c r="O74" s="61">
        <f t="shared" si="75"/>
        <v>0</v>
      </c>
      <c r="P74" s="61">
        <f t="shared" ref="P74" si="81">SUM(Q74+R74)</f>
        <v>423252.6</v>
      </c>
      <c r="Q74" s="62">
        <f>SUM(Q76:Q90)</f>
        <v>423252.6</v>
      </c>
      <c r="R74" s="62">
        <f>SUM(R76:R90)</f>
        <v>0</v>
      </c>
      <c r="S74" s="61">
        <f t="shared" ref="S74" si="82">SUM(T74+U74)</f>
        <v>430202.6</v>
      </c>
      <c r="T74" s="62">
        <f>SUM(T76:T90)</f>
        <v>430202.6</v>
      </c>
      <c r="U74" s="62">
        <f>SUM(U76:U90)</f>
        <v>0</v>
      </c>
      <c r="V74" s="183">
        <f t="shared" si="76"/>
        <v>46106.199999999953</v>
      </c>
    </row>
    <row r="75" spans="1:22">
      <c r="A75" s="60"/>
      <c r="B75" s="16" t="s">
        <v>5</v>
      </c>
      <c r="C75" s="17"/>
      <c r="D75" s="15"/>
      <c r="E75" s="17"/>
      <c r="F75" s="17"/>
      <c r="G75" s="61"/>
      <c r="H75" s="62"/>
      <c r="I75" s="62"/>
      <c r="J75" s="61"/>
      <c r="K75" s="62"/>
      <c r="L75" s="62"/>
      <c r="M75" s="61"/>
      <c r="N75" s="61">
        <f t="shared" si="74"/>
        <v>0</v>
      </c>
      <c r="O75" s="61">
        <f t="shared" si="75"/>
        <v>0</v>
      </c>
      <c r="P75" s="61"/>
      <c r="Q75" s="62"/>
      <c r="R75" s="62"/>
      <c r="S75" s="61"/>
      <c r="T75" s="62"/>
      <c r="U75" s="62"/>
      <c r="V75" s="183">
        <f t="shared" si="76"/>
        <v>0</v>
      </c>
    </row>
    <row r="76" spans="1:22" ht="51">
      <c r="A76" s="60" t="s">
        <v>126</v>
      </c>
      <c r="B76" s="16" t="s">
        <v>127</v>
      </c>
      <c r="C76" s="17" t="s">
        <v>10</v>
      </c>
      <c r="D76" s="15">
        <f t="shared" si="77"/>
        <v>1850</v>
      </c>
      <c r="E76" s="17">
        <v>1850</v>
      </c>
      <c r="F76" s="17"/>
      <c r="G76" s="61">
        <f t="shared" ref="G76:G92" si="83">SUM(H76+I76)</f>
        <v>2250</v>
      </c>
      <c r="H76" s="62">
        <v>2250</v>
      </c>
      <c r="I76" s="62"/>
      <c r="J76" s="61">
        <f t="shared" ref="J76:J92" si="84">SUM(K76+L76)</f>
        <v>1500</v>
      </c>
      <c r="K76" s="62">
        <v>1500</v>
      </c>
      <c r="L76" s="62"/>
      <c r="M76" s="61">
        <f t="shared" ref="M76:M92" si="85">SUM(N76+O76)</f>
        <v>-750</v>
      </c>
      <c r="N76" s="61">
        <f t="shared" si="74"/>
        <v>-750</v>
      </c>
      <c r="O76" s="61">
        <f t="shared" si="75"/>
        <v>0</v>
      </c>
      <c r="P76" s="61">
        <f t="shared" ref="P76:P92" si="86">SUM(Q76+R76)</f>
        <v>1500</v>
      </c>
      <c r="Q76" s="62">
        <v>1500</v>
      </c>
      <c r="R76" s="62"/>
      <c r="S76" s="61">
        <f t="shared" ref="S76:S92" si="87">SUM(T76+U76)</f>
        <v>1700</v>
      </c>
      <c r="T76" s="62">
        <v>1700</v>
      </c>
      <c r="U76" s="62"/>
      <c r="V76" s="183">
        <f t="shared" si="76"/>
        <v>-750</v>
      </c>
    </row>
    <row r="77" spans="1:22" ht="71.400000000000006">
      <c r="A77" s="60" t="s">
        <v>128</v>
      </c>
      <c r="B77" s="16" t="s">
        <v>129</v>
      </c>
      <c r="C77" s="17" t="s">
        <v>10</v>
      </c>
      <c r="D77" s="15">
        <f t="shared" si="77"/>
        <v>0</v>
      </c>
      <c r="E77" s="17"/>
      <c r="F77" s="17"/>
      <c r="G77" s="61">
        <f t="shared" si="83"/>
        <v>0</v>
      </c>
      <c r="H77" s="62"/>
      <c r="I77" s="62"/>
      <c r="J77" s="61">
        <f t="shared" si="84"/>
        <v>0</v>
      </c>
      <c r="K77" s="62"/>
      <c r="L77" s="62"/>
      <c r="M77" s="61">
        <f t="shared" si="85"/>
        <v>0</v>
      </c>
      <c r="N77" s="61">
        <f t="shared" si="74"/>
        <v>0</v>
      </c>
      <c r="O77" s="61">
        <f t="shared" si="75"/>
        <v>0</v>
      </c>
      <c r="P77" s="61">
        <f t="shared" si="86"/>
        <v>0</v>
      </c>
      <c r="Q77" s="62"/>
      <c r="R77" s="62"/>
      <c r="S77" s="61">
        <f t="shared" si="87"/>
        <v>0</v>
      </c>
      <c r="T77" s="62"/>
      <c r="U77" s="62"/>
      <c r="V77" s="183">
        <f t="shared" si="76"/>
        <v>0</v>
      </c>
    </row>
    <row r="78" spans="1:22" ht="40.799999999999997">
      <c r="A78" s="60" t="s">
        <v>130</v>
      </c>
      <c r="B78" s="16" t="s">
        <v>131</v>
      </c>
      <c r="C78" s="17" t="s">
        <v>10</v>
      </c>
      <c r="D78" s="15">
        <f t="shared" si="77"/>
        <v>195</v>
      </c>
      <c r="E78" s="17">
        <v>195</v>
      </c>
      <c r="F78" s="17"/>
      <c r="G78" s="61">
        <f t="shared" si="83"/>
        <v>300.8</v>
      </c>
      <c r="H78" s="62">
        <v>300.8</v>
      </c>
      <c r="I78" s="62"/>
      <c r="J78" s="61">
        <f t="shared" si="84"/>
        <v>500</v>
      </c>
      <c r="K78" s="62">
        <v>500</v>
      </c>
      <c r="L78" s="62"/>
      <c r="M78" s="61">
        <f t="shared" si="85"/>
        <v>199.2</v>
      </c>
      <c r="N78" s="61">
        <f t="shared" si="74"/>
        <v>199.2</v>
      </c>
      <c r="O78" s="61">
        <f t="shared" si="75"/>
        <v>0</v>
      </c>
      <c r="P78" s="61">
        <f t="shared" si="86"/>
        <v>600</v>
      </c>
      <c r="Q78" s="62">
        <v>600</v>
      </c>
      <c r="R78" s="62"/>
      <c r="S78" s="61">
        <f t="shared" si="87"/>
        <v>600</v>
      </c>
      <c r="T78" s="62">
        <v>600</v>
      </c>
      <c r="U78" s="62"/>
      <c r="V78" s="183">
        <f t="shared" si="76"/>
        <v>199.2</v>
      </c>
    </row>
    <row r="79" spans="1:22" ht="51">
      <c r="A79" s="60" t="s">
        <v>132</v>
      </c>
      <c r="B79" s="16" t="s">
        <v>133</v>
      </c>
      <c r="C79" s="17" t="s">
        <v>10</v>
      </c>
      <c r="D79" s="15">
        <f t="shared" si="77"/>
        <v>3039.2</v>
      </c>
      <c r="E79" s="17">
        <v>3039.2</v>
      </c>
      <c r="F79" s="17"/>
      <c r="G79" s="61">
        <f t="shared" si="83"/>
        <v>2349.1999999999998</v>
      </c>
      <c r="H79" s="62">
        <v>2349.1999999999998</v>
      </c>
      <c r="I79" s="62"/>
      <c r="J79" s="61">
        <f t="shared" si="84"/>
        <v>3000</v>
      </c>
      <c r="K79" s="62">
        <v>3000</v>
      </c>
      <c r="L79" s="62"/>
      <c r="M79" s="61">
        <f t="shared" si="85"/>
        <v>650.80000000000018</v>
      </c>
      <c r="N79" s="61">
        <f t="shared" si="74"/>
        <v>650.80000000000018</v>
      </c>
      <c r="O79" s="61">
        <f t="shared" si="75"/>
        <v>0</v>
      </c>
      <c r="P79" s="61">
        <f t="shared" si="86"/>
        <v>3000</v>
      </c>
      <c r="Q79" s="62">
        <v>3000</v>
      </c>
      <c r="R79" s="62"/>
      <c r="S79" s="61">
        <f t="shared" si="87"/>
        <v>3400</v>
      </c>
      <c r="T79" s="62">
        <v>3400</v>
      </c>
      <c r="U79" s="62"/>
      <c r="V79" s="183">
        <f t="shared" si="76"/>
        <v>650.80000000000018</v>
      </c>
    </row>
    <row r="80" spans="1:22" ht="20.399999999999999">
      <c r="A80" s="60" t="s">
        <v>134</v>
      </c>
      <c r="B80" s="16" t="s">
        <v>135</v>
      </c>
      <c r="C80" s="17" t="s">
        <v>10</v>
      </c>
      <c r="D80" s="15">
        <f t="shared" si="77"/>
        <v>1314.4</v>
      </c>
      <c r="E80" s="17">
        <v>1314.4</v>
      </c>
      <c r="F80" s="17"/>
      <c r="G80" s="61">
        <f t="shared" si="83"/>
        <v>0</v>
      </c>
      <c r="H80" s="62"/>
      <c r="I80" s="62"/>
      <c r="J80" s="61">
        <f t="shared" si="84"/>
        <v>0</v>
      </c>
      <c r="K80" s="62"/>
      <c r="L80" s="62"/>
      <c r="M80" s="61">
        <f t="shared" si="85"/>
        <v>0</v>
      </c>
      <c r="N80" s="61">
        <f t="shared" si="74"/>
        <v>0</v>
      </c>
      <c r="O80" s="61">
        <f t="shared" si="75"/>
        <v>0</v>
      </c>
      <c r="P80" s="61">
        <f t="shared" si="86"/>
        <v>0</v>
      </c>
      <c r="Q80" s="62"/>
      <c r="R80" s="62"/>
      <c r="S80" s="61">
        <f t="shared" si="87"/>
        <v>0</v>
      </c>
      <c r="T80" s="62"/>
      <c r="U80" s="62"/>
      <c r="V80" s="183">
        <f t="shared" si="76"/>
        <v>0</v>
      </c>
    </row>
    <row r="81" spans="1:22" ht="30.6">
      <c r="A81" s="60" t="s">
        <v>136</v>
      </c>
      <c r="B81" s="16" t="s">
        <v>137</v>
      </c>
      <c r="C81" s="17" t="s">
        <v>10</v>
      </c>
      <c r="D81" s="15">
        <f t="shared" si="77"/>
        <v>165464.5</v>
      </c>
      <c r="E81" s="17">
        <v>165464.5</v>
      </c>
      <c r="F81" s="17"/>
      <c r="G81" s="61">
        <f t="shared" si="83"/>
        <v>184044.5</v>
      </c>
      <c r="H81" s="62">
        <v>184044.5</v>
      </c>
      <c r="I81" s="62"/>
      <c r="J81" s="61">
        <f t="shared" si="84"/>
        <v>179952</v>
      </c>
      <c r="K81" s="62">
        <v>179952</v>
      </c>
      <c r="L81" s="62"/>
      <c r="M81" s="61">
        <f t="shared" si="85"/>
        <v>-4092.5</v>
      </c>
      <c r="N81" s="61">
        <f t="shared" si="74"/>
        <v>-4092.5</v>
      </c>
      <c r="O81" s="61">
        <f t="shared" si="75"/>
        <v>0</v>
      </c>
      <c r="P81" s="61">
        <f t="shared" si="86"/>
        <v>179952</v>
      </c>
      <c r="Q81" s="62">
        <v>179952</v>
      </c>
      <c r="R81" s="62"/>
      <c r="S81" s="61">
        <f t="shared" si="87"/>
        <v>179952</v>
      </c>
      <c r="T81" s="62">
        <v>179952</v>
      </c>
      <c r="U81" s="62"/>
      <c r="V81" s="183">
        <f t="shared" si="76"/>
        <v>-4092.5</v>
      </c>
    </row>
    <row r="82" spans="1:22" ht="71.400000000000006">
      <c r="A82" s="60" t="s">
        <v>138</v>
      </c>
      <c r="B82" s="16" t="s">
        <v>139</v>
      </c>
      <c r="C82" s="17" t="s">
        <v>10</v>
      </c>
      <c r="D82" s="15">
        <f t="shared" si="77"/>
        <v>0</v>
      </c>
      <c r="E82" s="17"/>
      <c r="F82" s="17"/>
      <c r="G82" s="61">
        <f t="shared" si="83"/>
        <v>0</v>
      </c>
      <c r="H82" s="62"/>
      <c r="I82" s="62"/>
      <c r="J82" s="61">
        <f t="shared" si="84"/>
        <v>0</v>
      </c>
      <c r="K82" s="62"/>
      <c r="L82" s="62"/>
      <c r="M82" s="61">
        <f t="shared" si="85"/>
        <v>0</v>
      </c>
      <c r="N82" s="61">
        <f t="shared" si="74"/>
        <v>0</v>
      </c>
      <c r="O82" s="61">
        <f t="shared" si="75"/>
        <v>0</v>
      </c>
      <c r="P82" s="61">
        <f t="shared" si="86"/>
        <v>0</v>
      </c>
      <c r="Q82" s="62"/>
      <c r="R82" s="62"/>
      <c r="S82" s="61">
        <f t="shared" si="87"/>
        <v>0</v>
      </c>
      <c r="T82" s="62"/>
      <c r="U82" s="62"/>
      <c r="V82" s="183">
        <f t="shared" si="76"/>
        <v>0</v>
      </c>
    </row>
    <row r="83" spans="1:22" ht="40.799999999999997">
      <c r="A83" s="60" t="s">
        <v>140</v>
      </c>
      <c r="B83" s="16" t="s">
        <v>141</v>
      </c>
      <c r="C83" s="17" t="s">
        <v>10</v>
      </c>
      <c r="D83" s="15">
        <f t="shared" si="77"/>
        <v>0</v>
      </c>
      <c r="E83" s="17"/>
      <c r="F83" s="17"/>
      <c r="G83" s="61">
        <f t="shared" si="83"/>
        <v>0</v>
      </c>
      <c r="H83" s="62"/>
      <c r="I83" s="62"/>
      <c r="J83" s="61">
        <f t="shared" si="84"/>
        <v>0</v>
      </c>
      <c r="K83" s="62"/>
      <c r="L83" s="62"/>
      <c r="M83" s="61">
        <f t="shared" si="85"/>
        <v>0</v>
      </c>
      <c r="N83" s="61">
        <f t="shared" si="74"/>
        <v>0</v>
      </c>
      <c r="O83" s="61">
        <f t="shared" si="75"/>
        <v>0</v>
      </c>
      <c r="P83" s="61">
        <f t="shared" si="86"/>
        <v>0</v>
      </c>
      <c r="Q83" s="62"/>
      <c r="R83" s="62"/>
      <c r="S83" s="61">
        <f t="shared" si="87"/>
        <v>0</v>
      </c>
      <c r="T83" s="62"/>
      <c r="U83" s="62"/>
      <c r="V83" s="183">
        <f t="shared" si="76"/>
        <v>0</v>
      </c>
    </row>
    <row r="84" spans="1:22" ht="20.399999999999999">
      <c r="A84" s="60" t="s">
        <v>142</v>
      </c>
      <c r="B84" s="16" t="s">
        <v>143</v>
      </c>
      <c r="C84" s="17" t="s">
        <v>10</v>
      </c>
      <c r="D84" s="15">
        <f t="shared" si="77"/>
        <v>107593.1</v>
      </c>
      <c r="E84" s="17">
        <v>107593.1</v>
      </c>
      <c r="F84" s="17"/>
      <c r="G84" s="61">
        <f t="shared" si="83"/>
        <v>136528.9</v>
      </c>
      <c r="H84" s="62">
        <v>136528.9</v>
      </c>
      <c r="I84" s="62"/>
      <c r="J84" s="61">
        <f t="shared" si="84"/>
        <v>186677.6</v>
      </c>
      <c r="K84" s="62">
        <v>186677.6</v>
      </c>
      <c r="L84" s="62"/>
      <c r="M84" s="61">
        <f t="shared" si="85"/>
        <v>50148.700000000012</v>
      </c>
      <c r="N84" s="61">
        <f t="shared" si="74"/>
        <v>50148.700000000012</v>
      </c>
      <c r="O84" s="61">
        <f t="shared" si="75"/>
        <v>0</v>
      </c>
      <c r="P84" s="61">
        <f t="shared" si="86"/>
        <v>198150.6</v>
      </c>
      <c r="Q84" s="62">
        <v>198150.6</v>
      </c>
      <c r="R84" s="62"/>
      <c r="S84" s="61">
        <f t="shared" si="87"/>
        <v>204500.6</v>
      </c>
      <c r="T84" s="62">
        <v>204500.6</v>
      </c>
      <c r="U84" s="62"/>
      <c r="V84" s="183">
        <f t="shared" si="76"/>
        <v>50148.700000000012</v>
      </c>
    </row>
    <row r="85" spans="1:22" ht="40.799999999999997">
      <c r="A85" s="60" t="s">
        <v>144</v>
      </c>
      <c r="B85" s="16" t="s">
        <v>145</v>
      </c>
      <c r="C85" s="17" t="s">
        <v>10</v>
      </c>
      <c r="D85" s="15">
        <f t="shared" si="77"/>
        <v>37773</v>
      </c>
      <c r="E85" s="17">
        <v>37773</v>
      </c>
      <c r="F85" s="17"/>
      <c r="G85" s="61">
        <f t="shared" si="83"/>
        <v>40000</v>
      </c>
      <c r="H85" s="62">
        <v>40000</v>
      </c>
      <c r="I85" s="62"/>
      <c r="J85" s="61">
        <f t="shared" si="84"/>
        <v>40000</v>
      </c>
      <c r="K85" s="62">
        <v>40000</v>
      </c>
      <c r="L85" s="62"/>
      <c r="M85" s="61">
        <f t="shared" si="85"/>
        <v>0</v>
      </c>
      <c r="N85" s="61">
        <f t="shared" si="74"/>
        <v>0</v>
      </c>
      <c r="O85" s="61">
        <f t="shared" si="75"/>
        <v>0</v>
      </c>
      <c r="P85" s="61">
        <f t="shared" si="86"/>
        <v>40000</v>
      </c>
      <c r="Q85" s="62">
        <v>40000</v>
      </c>
      <c r="R85" s="62"/>
      <c r="S85" s="61">
        <f t="shared" si="87"/>
        <v>40000</v>
      </c>
      <c r="T85" s="62">
        <v>40000</v>
      </c>
      <c r="U85" s="62"/>
      <c r="V85" s="183">
        <f t="shared" si="76"/>
        <v>0</v>
      </c>
    </row>
    <row r="86" spans="1:22" ht="40.799999999999997">
      <c r="A86" s="60" t="s">
        <v>146</v>
      </c>
      <c r="B86" s="16" t="s">
        <v>147</v>
      </c>
      <c r="C86" s="17" t="s">
        <v>10</v>
      </c>
      <c r="D86" s="15">
        <f t="shared" si="77"/>
        <v>0</v>
      </c>
      <c r="E86" s="17"/>
      <c r="F86" s="17"/>
      <c r="G86" s="61">
        <f t="shared" si="83"/>
        <v>0</v>
      </c>
      <c r="H86" s="62"/>
      <c r="I86" s="62"/>
      <c r="J86" s="61">
        <f t="shared" si="84"/>
        <v>0</v>
      </c>
      <c r="K86" s="62"/>
      <c r="L86" s="62"/>
      <c r="M86" s="61">
        <f t="shared" si="85"/>
        <v>0</v>
      </c>
      <c r="N86" s="61">
        <f t="shared" si="74"/>
        <v>0</v>
      </c>
      <c r="O86" s="61">
        <f t="shared" si="75"/>
        <v>0</v>
      </c>
      <c r="P86" s="61">
        <f t="shared" si="86"/>
        <v>0</v>
      </c>
      <c r="Q86" s="62"/>
      <c r="R86" s="62"/>
      <c r="S86" s="61">
        <f t="shared" si="87"/>
        <v>0</v>
      </c>
      <c r="T86" s="62"/>
      <c r="U86" s="62"/>
      <c r="V86" s="183">
        <f t="shared" si="76"/>
        <v>0</v>
      </c>
    </row>
    <row r="87" spans="1:22" ht="71.400000000000006">
      <c r="A87" s="60" t="s">
        <v>148</v>
      </c>
      <c r="B87" s="16" t="s">
        <v>149</v>
      </c>
      <c r="C87" s="17" t="s">
        <v>10</v>
      </c>
      <c r="D87" s="15">
        <f t="shared" si="77"/>
        <v>0</v>
      </c>
      <c r="E87" s="17"/>
      <c r="F87" s="17"/>
      <c r="G87" s="61">
        <f t="shared" si="83"/>
        <v>0</v>
      </c>
      <c r="H87" s="62"/>
      <c r="I87" s="62"/>
      <c r="J87" s="61">
        <f t="shared" si="84"/>
        <v>0</v>
      </c>
      <c r="K87" s="62"/>
      <c r="L87" s="62"/>
      <c r="M87" s="61">
        <f t="shared" si="85"/>
        <v>0</v>
      </c>
      <c r="N87" s="61">
        <f t="shared" si="74"/>
        <v>0</v>
      </c>
      <c r="O87" s="61">
        <f t="shared" si="75"/>
        <v>0</v>
      </c>
      <c r="P87" s="61">
        <f t="shared" si="86"/>
        <v>0</v>
      </c>
      <c r="Q87" s="62"/>
      <c r="R87" s="62"/>
      <c r="S87" s="61">
        <f t="shared" si="87"/>
        <v>0</v>
      </c>
      <c r="T87" s="62"/>
      <c r="U87" s="62"/>
      <c r="V87" s="183">
        <f t="shared" si="76"/>
        <v>0</v>
      </c>
    </row>
    <row r="88" spans="1:22" ht="20.399999999999999">
      <c r="A88" s="60" t="s">
        <v>150</v>
      </c>
      <c r="B88" s="16" t="s">
        <v>151</v>
      </c>
      <c r="C88" s="17" t="s">
        <v>10</v>
      </c>
      <c r="D88" s="15">
        <f t="shared" si="77"/>
        <v>90.2</v>
      </c>
      <c r="E88" s="17">
        <v>90.2</v>
      </c>
      <c r="F88" s="17"/>
      <c r="G88" s="61">
        <f t="shared" si="83"/>
        <v>100</v>
      </c>
      <c r="H88" s="62">
        <v>100</v>
      </c>
      <c r="I88" s="62"/>
      <c r="J88" s="61">
        <f t="shared" si="84"/>
        <v>50</v>
      </c>
      <c r="K88" s="62">
        <v>50</v>
      </c>
      <c r="L88" s="62"/>
      <c r="M88" s="61">
        <f t="shared" si="85"/>
        <v>-50</v>
      </c>
      <c r="N88" s="61">
        <f t="shared" si="74"/>
        <v>-50</v>
      </c>
      <c r="O88" s="61">
        <f t="shared" si="75"/>
        <v>0</v>
      </c>
      <c r="P88" s="61">
        <f t="shared" si="86"/>
        <v>50</v>
      </c>
      <c r="Q88" s="62">
        <v>50</v>
      </c>
      <c r="R88" s="62"/>
      <c r="S88" s="61">
        <f t="shared" si="87"/>
        <v>50</v>
      </c>
      <c r="T88" s="62">
        <v>50</v>
      </c>
      <c r="U88" s="62"/>
      <c r="V88" s="183">
        <f t="shared" si="76"/>
        <v>-50</v>
      </c>
    </row>
    <row r="89" spans="1:22" ht="20.399999999999999">
      <c r="A89" s="60" t="s">
        <v>152</v>
      </c>
      <c r="B89" s="16" t="s">
        <v>153</v>
      </c>
      <c r="C89" s="17" t="s">
        <v>10</v>
      </c>
      <c r="D89" s="15">
        <f t="shared" si="77"/>
        <v>0</v>
      </c>
      <c r="E89" s="17"/>
      <c r="F89" s="17"/>
      <c r="G89" s="61">
        <f t="shared" si="83"/>
        <v>0</v>
      </c>
      <c r="H89" s="62"/>
      <c r="I89" s="62"/>
      <c r="J89" s="61">
        <f t="shared" si="84"/>
        <v>0</v>
      </c>
      <c r="K89" s="62"/>
      <c r="L89" s="62"/>
      <c r="M89" s="61">
        <f t="shared" si="85"/>
        <v>0</v>
      </c>
      <c r="N89" s="61">
        <f t="shared" si="74"/>
        <v>0</v>
      </c>
      <c r="O89" s="61">
        <f t="shared" si="75"/>
        <v>0</v>
      </c>
      <c r="P89" s="61">
        <f t="shared" si="86"/>
        <v>0</v>
      </c>
      <c r="Q89" s="62"/>
      <c r="R89" s="62"/>
      <c r="S89" s="61">
        <f t="shared" si="87"/>
        <v>0</v>
      </c>
      <c r="T89" s="62"/>
      <c r="U89" s="62"/>
      <c r="V89" s="183">
        <f t="shared" si="76"/>
        <v>0</v>
      </c>
    </row>
    <row r="90" spans="1:22">
      <c r="A90" s="60" t="s">
        <v>154</v>
      </c>
      <c r="B90" s="16" t="s">
        <v>155</v>
      </c>
      <c r="C90" s="17" t="s">
        <v>10</v>
      </c>
      <c r="D90" s="15">
        <f t="shared" si="77"/>
        <v>0</v>
      </c>
      <c r="E90" s="17"/>
      <c r="F90" s="17"/>
      <c r="G90" s="61">
        <f t="shared" si="83"/>
        <v>0</v>
      </c>
      <c r="H90" s="62"/>
      <c r="I90" s="62"/>
      <c r="J90" s="61">
        <f t="shared" si="84"/>
        <v>0</v>
      </c>
      <c r="K90" s="62"/>
      <c r="L90" s="62"/>
      <c r="M90" s="61">
        <f t="shared" si="85"/>
        <v>0</v>
      </c>
      <c r="N90" s="61">
        <f t="shared" si="74"/>
        <v>0</v>
      </c>
      <c r="O90" s="61">
        <f t="shared" si="75"/>
        <v>0</v>
      </c>
      <c r="P90" s="61">
        <f t="shared" si="86"/>
        <v>0</v>
      </c>
      <c r="Q90" s="62"/>
      <c r="R90" s="62"/>
      <c r="S90" s="61">
        <f t="shared" si="87"/>
        <v>0</v>
      </c>
      <c r="T90" s="62"/>
      <c r="U90" s="62"/>
      <c r="V90" s="183">
        <f t="shared" si="76"/>
        <v>0</v>
      </c>
    </row>
    <row r="91" spans="1:22" ht="30.6">
      <c r="A91" s="60" t="s">
        <v>156</v>
      </c>
      <c r="B91" s="16" t="s">
        <v>157</v>
      </c>
      <c r="C91" s="17" t="s">
        <v>10</v>
      </c>
      <c r="D91" s="15">
        <f t="shared" si="77"/>
        <v>20231.900000000001</v>
      </c>
      <c r="E91" s="17">
        <v>20231.900000000001</v>
      </c>
      <c r="F91" s="17"/>
      <c r="G91" s="61">
        <f t="shared" si="83"/>
        <v>15000</v>
      </c>
      <c r="H91" s="62">
        <v>15000</v>
      </c>
      <c r="I91" s="62"/>
      <c r="J91" s="61">
        <f t="shared" si="84"/>
        <v>15000</v>
      </c>
      <c r="K91" s="62">
        <v>15000</v>
      </c>
      <c r="L91" s="62"/>
      <c r="M91" s="61">
        <f t="shared" si="85"/>
        <v>0</v>
      </c>
      <c r="N91" s="61">
        <f t="shared" si="74"/>
        <v>0</v>
      </c>
      <c r="O91" s="61">
        <f t="shared" si="75"/>
        <v>0</v>
      </c>
      <c r="P91" s="61">
        <f t="shared" si="86"/>
        <v>13000</v>
      </c>
      <c r="Q91" s="62">
        <v>13000</v>
      </c>
      <c r="R91" s="62"/>
      <c r="S91" s="61">
        <f t="shared" si="87"/>
        <v>12000</v>
      </c>
      <c r="T91" s="62">
        <v>12000</v>
      </c>
      <c r="U91" s="62"/>
      <c r="V91" s="183">
        <f t="shared" si="76"/>
        <v>0</v>
      </c>
    </row>
    <row r="92" spans="1:22" s="182" customFormat="1" ht="30.6">
      <c r="A92" s="13" t="s">
        <v>158</v>
      </c>
      <c r="B92" s="14" t="s">
        <v>186</v>
      </c>
      <c r="C92" s="15" t="s">
        <v>159</v>
      </c>
      <c r="D92" s="15">
        <f t="shared" si="77"/>
        <v>4296.7</v>
      </c>
      <c r="E92" s="15">
        <f>SUM(E94:E95)</f>
        <v>4296.7</v>
      </c>
      <c r="F92" s="15">
        <f>SUM(F94:F95)</f>
        <v>0</v>
      </c>
      <c r="G92" s="61">
        <f t="shared" si="83"/>
        <v>4000</v>
      </c>
      <c r="H92" s="61">
        <f>SUM(H94:H95)</f>
        <v>4000</v>
      </c>
      <c r="I92" s="61">
        <f>SUM(I94:I95)</f>
        <v>0</v>
      </c>
      <c r="J92" s="61">
        <f t="shared" si="84"/>
        <v>2000</v>
      </c>
      <c r="K92" s="61">
        <f>SUM(K94:K95)</f>
        <v>2000</v>
      </c>
      <c r="L92" s="61">
        <f>SUM(L94:L95)</f>
        <v>0</v>
      </c>
      <c r="M92" s="61">
        <f t="shared" si="85"/>
        <v>-2000</v>
      </c>
      <c r="N92" s="61">
        <f t="shared" si="74"/>
        <v>-2000</v>
      </c>
      <c r="O92" s="61">
        <f t="shared" si="75"/>
        <v>0</v>
      </c>
      <c r="P92" s="61">
        <f t="shared" si="86"/>
        <v>1500</v>
      </c>
      <c r="Q92" s="61">
        <f>SUM(Q94:Q95)</f>
        <v>1500</v>
      </c>
      <c r="R92" s="61">
        <f>SUM(R94:R95)</f>
        <v>0</v>
      </c>
      <c r="S92" s="61">
        <f t="shared" si="87"/>
        <v>1000</v>
      </c>
      <c r="T92" s="61">
        <f>SUM(T94:T95)</f>
        <v>1000</v>
      </c>
      <c r="U92" s="61">
        <f>SUM(U94:U95)</f>
        <v>0</v>
      </c>
      <c r="V92" s="183">
        <f t="shared" si="76"/>
        <v>-2000</v>
      </c>
    </row>
    <row r="93" spans="1:22">
      <c r="A93" s="60"/>
      <c r="B93" s="16" t="s">
        <v>5</v>
      </c>
      <c r="C93" s="17"/>
      <c r="D93" s="15"/>
      <c r="E93" s="17"/>
      <c r="F93" s="17"/>
      <c r="G93" s="61"/>
      <c r="H93" s="62"/>
      <c r="I93" s="62"/>
      <c r="J93" s="61"/>
      <c r="K93" s="62"/>
      <c r="L93" s="62"/>
      <c r="M93" s="61"/>
      <c r="N93" s="61">
        <f t="shared" si="74"/>
        <v>0</v>
      </c>
      <c r="O93" s="61">
        <f t="shared" si="75"/>
        <v>0</v>
      </c>
      <c r="P93" s="61"/>
      <c r="Q93" s="62"/>
      <c r="R93" s="62"/>
      <c r="S93" s="61"/>
      <c r="T93" s="62"/>
      <c r="U93" s="62"/>
      <c r="V93" s="183">
        <f t="shared" si="76"/>
        <v>0</v>
      </c>
    </row>
    <row r="94" spans="1:22" ht="40.799999999999997">
      <c r="A94" s="60" t="s">
        <v>160</v>
      </c>
      <c r="B94" s="16" t="s">
        <v>161</v>
      </c>
      <c r="C94" s="17" t="s">
        <v>10</v>
      </c>
      <c r="D94" s="15">
        <f t="shared" si="77"/>
        <v>4296.7</v>
      </c>
      <c r="E94" s="17">
        <v>4296.7</v>
      </c>
      <c r="F94" s="17"/>
      <c r="G94" s="61">
        <f t="shared" ref="G94:G96" si="88">SUM(H94+I94)</f>
        <v>4000</v>
      </c>
      <c r="H94" s="62">
        <v>4000</v>
      </c>
      <c r="I94" s="62"/>
      <c r="J94" s="61">
        <f t="shared" ref="J94:J96" si="89">SUM(K94+L94)</f>
        <v>2000</v>
      </c>
      <c r="K94" s="62">
        <v>2000</v>
      </c>
      <c r="L94" s="62"/>
      <c r="M94" s="61">
        <f t="shared" ref="M94:M96" si="90">SUM(N94+O94)</f>
        <v>-2000</v>
      </c>
      <c r="N94" s="61">
        <f t="shared" si="74"/>
        <v>-2000</v>
      </c>
      <c r="O94" s="61">
        <f t="shared" si="75"/>
        <v>0</v>
      </c>
      <c r="P94" s="61">
        <f t="shared" ref="P94:P96" si="91">SUM(Q94+R94)</f>
        <v>1500</v>
      </c>
      <c r="Q94" s="62">
        <v>1500</v>
      </c>
      <c r="R94" s="62"/>
      <c r="S94" s="61">
        <f t="shared" ref="S94:S96" si="92">SUM(T94+U94)</f>
        <v>1000</v>
      </c>
      <c r="T94" s="62">
        <v>1000</v>
      </c>
      <c r="U94" s="62"/>
      <c r="V94" s="183">
        <f t="shared" si="76"/>
        <v>-2000</v>
      </c>
    </row>
    <row r="95" spans="1:22" ht="40.799999999999997">
      <c r="A95" s="60" t="s">
        <v>162</v>
      </c>
      <c r="B95" s="16" t="s">
        <v>163</v>
      </c>
      <c r="C95" s="17" t="s">
        <v>10</v>
      </c>
      <c r="D95" s="15">
        <f t="shared" si="77"/>
        <v>0</v>
      </c>
      <c r="E95" s="17"/>
      <c r="F95" s="17"/>
      <c r="G95" s="61">
        <f t="shared" si="88"/>
        <v>0</v>
      </c>
      <c r="H95" s="62"/>
      <c r="I95" s="62"/>
      <c r="J95" s="61">
        <f t="shared" si="89"/>
        <v>0</v>
      </c>
      <c r="K95" s="62"/>
      <c r="L95" s="62"/>
      <c r="M95" s="61">
        <f t="shared" si="90"/>
        <v>0</v>
      </c>
      <c r="N95" s="61">
        <f t="shared" si="74"/>
        <v>0</v>
      </c>
      <c r="O95" s="61">
        <f t="shared" si="75"/>
        <v>0</v>
      </c>
      <c r="P95" s="61">
        <f t="shared" si="91"/>
        <v>0</v>
      </c>
      <c r="Q95" s="62"/>
      <c r="R95" s="62"/>
      <c r="S95" s="61">
        <f t="shared" si="92"/>
        <v>0</v>
      </c>
      <c r="T95" s="62"/>
      <c r="U95" s="62"/>
      <c r="V95" s="183">
        <f t="shared" si="76"/>
        <v>0</v>
      </c>
    </row>
    <row r="96" spans="1:22" s="182" customFormat="1" ht="30.6">
      <c r="A96" s="13" t="s">
        <v>164</v>
      </c>
      <c r="B96" s="14" t="s">
        <v>165</v>
      </c>
      <c r="C96" s="15" t="s">
        <v>166</v>
      </c>
      <c r="D96" s="15">
        <f t="shared" si="77"/>
        <v>0</v>
      </c>
      <c r="E96" s="15">
        <f>SUM(E98)</f>
        <v>0</v>
      </c>
      <c r="F96" s="15">
        <f>SUM(F98)</f>
        <v>0</v>
      </c>
      <c r="G96" s="61">
        <f t="shared" si="88"/>
        <v>0</v>
      </c>
      <c r="H96" s="61">
        <f>SUM(H98)</f>
        <v>0</v>
      </c>
      <c r="I96" s="61">
        <f>SUM(I98)</f>
        <v>0</v>
      </c>
      <c r="J96" s="61">
        <f t="shared" si="89"/>
        <v>0</v>
      </c>
      <c r="K96" s="61">
        <f>SUM(K98)</f>
        <v>0</v>
      </c>
      <c r="L96" s="61">
        <f>SUM(L98)</f>
        <v>0</v>
      </c>
      <c r="M96" s="61">
        <f t="shared" si="90"/>
        <v>0</v>
      </c>
      <c r="N96" s="61">
        <f t="shared" si="74"/>
        <v>0</v>
      </c>
      <c r="O96" s="61">
        <f t="shared" si="75"/>
        <v>0</v>
      </c>
      <c r="P96" s="61">
        <f t="shared" si="91"/>
        <v>0</v>
      </c>
      <c r="Q96" s="61">
        <f>SUM(Q98)</f>
        <v>0</v>
      </c>
      <c r="R96" s="61">
        <f>SUM(R98)</f>
        <v>0</v>
      </c>
      <c r="S96" s="61">
        <f t="shared" si="92"/>
        <v>0</v>
      </c>
      <c r="T96" s="61">
        <f>SUM(T98)</f>
        <v>0</v>
      </c>
      <c r="U96" s="61">
        <f>SUM(U98)</f>
        <v>0</v>
      </c>
      <c r="V96" s="183">
        <f t="shared" si="76"/>
        <v>0</v>
      </c>
    </row>
    <row r="97" spans="1:22">
      <c r="A97" s="60"/>
      <c r="B97" s="16" t="s">
        <v>5</v>
      </c>
      <c r="C97" s="17"/>
      <c r="D97" s="15"/>
      <c r="E97" s="17"/>
      <c r="F97" s="17"/>
      <c r="G97" s="61"/>
      <c r="H97" s="62"/>
      <c r="I97" s="62"/>
      <c r="J97" s="61"/>
      <c r="K97" s="62"/>
      <c r="L97" s="62"/>
      <c r="M97" s="61"/>
      <c r="N97" s="61">
        <f t="shared" si="74"/>
        <v>0</v>
      </c>
      <c r="O97" s="61">
        <f t="shared" si="75"/>
        <v>0</v>
      </c>
      <c r="P97" s="61"/>
      <c r="Q97" s="62"/>
      <c r="R97" s="62"/>
      <c r="S97" s="61"/>
      <c r="T97" s="62"/>
      <c r="U97" s="62"/>
      <c r="V97" s="183">
        <f t="shared" si="76"/>
        <v>0</v>
      </c>
    </row>
    <row r="98" spans="1:22" ht="61.2">
      <c r="A98" s="60" t="s">
        <v>167</v>
      </c>
      <c r="B98" s="16" t="s">
        <v>168</v>
      </c>
      <c r="C98" s="17" t="s">
        <v>10</v>
      </c>
      <c r="D98" s="15">
        <f t="shared" si="77"/>
        <v>0</v>
      </c>
      <c r="E98" s="17"/>
      <c r="F98" s="17"/>
      <c r="G98" s="61">
        <f t="shared" ref="G98:G99" si="93">SUM(H98+I98)</f>
        <v>0</v>
      </c>
      <c r="H98" s="62"/>
      <c r="I98" s="62"/>
      <c r="J98" s="61">
        <f t="shared" ref="J98:J99" si="94">SUM(K98+L98)</f>
        <v>0</v>
      </c>
      <c r="K98" s="62"/>
      <c r="L98" s="62"/>
      <c r="M98" s="61">
        <f t="shared" ref="M98:M99" si="95">SUM(N98+O98)</f>
        <v>0</v>
      </c>
      <c r="N98" s="61">
        <f t="shared" si="74"/>
        <v>0</v>
      </c>
      <c r="O98" s="61">
        <f t="shared" si="75"/>
        <v>0</v>
      </c>
      <c r="P98" s="61">
        <f t="shared" ref="P98:P99" si="96">SUM(Q98+R98)</f>
        <v>0</v>
      </c>
      <c r="Q98" s="62"/>
      <c r="R98" s="62"/>
      <c r="S98" s="61">
        <f t="shared" ref="S98:S99" si="97">SUM(T98+U98)</f>
        <v>0</v>
      </c>
      <c r="T98" s="62"/>
      <c r="U98" s="62"/>
      <c r="V98" s="183">
        <f t="shared" si="76"/>
        <v>0</v>
      </c>
    </row>
    <row r="99" spans="1:22" s="182" customFormat="1" ht="30.6">
      <c r="A99" s="13" t="s">
        <v>169</v>
      </c>
      <c r="B99" s="14" t="s">
        <v>170</v>
      </c>
      <c r="C99" s="15" t="s">
        <v>171</v>
      </c>
      <c r="D99" s="15">
        <f t="shared" si="77"/>
        <v>0</v>
      </c>
      <c r="E99" s="15">
        <f>SUM(E101)</f>
        <v>0</v>
      </c>
      <c r="F99" s="15">
        <f>SUM(F101)</f>
        <v>0</v>
      </c>
      <c r="G99" s="61">
        <f t="shared" si="93"/>
        <v>0</v>
      </c>
      <c r="H99" s="61">
        <f>SUM(H101)</f>
        <v>0</v>
      </c>
      <c r="I99" s="61">
        <f>SUM(I101)</f>
        <v>0</v>
      </c>
      <c r="J99" s="61">
        <f t="shared" si="94"/>
        <v>0</v>
      </c>
      <c r="K99" s="61">
        <f>SUM(K101)</f>
        <v>0</v>
      </c>
      <c r="L99" s="61">
        <f>SUM(L101)</f>
        <v>0</v>
      </c>
      <c r="M99" s="61">
        <f t="shared" si="95"/>
        <v>0</v>
      </c>
      <c r="N99" s="61">
        <f t="shared" si="74"/>
        <v>0</v>
      </c>
      <c r="O99" s="61">
        <f t="shared" si="75"/>
        <v>0</v>
      </c>
      <c r="P99" s="61">
        <f t="shared" si="96"/>
        <v>0</v>
      </c>
      <c r="Q99" s="61">
        <f>SUM(Q101)</f>
        <v>0</v>
      </c>
      <c r="R99" s="61">
        <f>SUM(R101)</f>
        <v>0</v>
      </c>
      <c r="S99" s="61">
        <f t="shared" si="97"/>
        <v>0</v>
      </c>
      <c r="T99" s="61">
        <f>SUM(T101)</f>
        <v>0</v>
      </c>
      <c r="U99" s="61">
        <f>SUM(U101)</f>
        <v>0</v>
      </c>
      <c r="V99" s="183">
        <f t="shared" si="76"/>
        <v>0</v>
      </c>
    </row>
    <row r="100" spans="1:22">
      <c r="A100" s="60"/>
      <c r="B100" s="16" t="s">
        <v>5</v>
      </c>
      <c r="C100" s="17"/>
      <c r="D100" s="15"/>
      <c r="E100" s="17"/>
      <c r="F100" s="17"/>
      <c r="G100" s="61"/>
      <c r="H100" s="62"/>
      <c r="I100" s="62"/>
      <c r="J100" s="61"/>
      <c r="K100" s="62"/>
      <c r="L100" s="62"/>
      <c r="M100" s="61"/>
      <c r="N100" s="61">
        <f t="shared" si="74"/>
        <v>0</v>
      </c>
      <c r="O100" s="61">
        <f t="shared" si="75"/>
        <v>0</v>
      </c>
      <c r="P100" s="61"/>
      <c r="Q100" s="62"/>
      <c r="R100" s="62"/>
      <c r="S100" s="61"/>
      <c r="T100" s="62"/>
      <c r="U100" s="62"/>
      <c r="V100" s="183">
        <f t="shared" si="76"/>
        <v>0</v>
      </c>
    </row>
    <row r="101" spans="1:22" ht="71.400000000000006">
      <c r="A101" s="60" t="s">
        <v>172</v>
      </c>
      <c r="B101" s="16" t="s">
        <v>173</v>
      </c>
      <c r="C101" s="17"/>
      <c r="D101" s="15">
        <f t="shared" si="77"/>
        <v>0</v>
      </c>
      <c r="E101" s="17"/>
      <c r="F101" s="17"/>
      <c r="G101" s="61">
        <f t="shared" ref="G101:G102" si="98">SUM(H101+I101)</f>
        <v>0</v>
      </c>
      <c r="H101" s="62"/>
      <c r="I101" s="62"/>
      <c r="J101" s="61">
        <f t="shared" ref="J101:J102" si="99">SUM(K101+L101)</f>
        <v>0</v>
      </c>
      <c r="K101" s="62"/>
      <c r="L101" s="62"/>
      <c r="M101" s="61">
        <f t="shared" ref="M101:M102" si="100">SUM(N101+O101)</f>
        <v>0</v>
      </c>
      <c r="N101" s="61">
        <f t="shared" si="74"/>
        <v>0</v>
      </c>
      <c r="O101" s="61">
        <f t="shared" si="75"/>
        <v>0</v>
      </c>
      <c r="P101" s="61">
        <f t="shared" ref="P101:P102" si="101">SUM(Q101+R101)</f>
        <v>0</v>
      </c>
      <c r="Q101" s="62"/>
      <c r="R101" s="62"/>
      <c r="S101" s="61">
        <f t="shared" ref="S101:S102" si="102">SUM(T101+U101)</f>
        <v>0</v>
      </c>
      <c r="T101" s="62"/>
      <c r="U101" s="62"/>
      <c r="V101" s="183">
        <f t="shared" si="76"/>
        <v>0</v>
      </c>
    </row>
    <row r="102" spans="1:22" s="182" customFormat="1" ht="30.6">
      <c r="A102" s="13" t="s">
        <v>174</v>
      </c>
      <c r="B102" s="14" t="s">
        <v>175</v>
      </c>
      <c r="C102" s="15" t="s">
        <v>176</v>
      </c>
      <c r="D102" s="15">
        <f t="shared" si="77"/>
        <v>11079.8</v>
      </c>
      <c r="E102" s="15">
        <f>SUM(E104:E106)</f>
        <v>11079.8</v>
      </c>
      <c r="F102" s="15">
        <f>SUM(F104:F106)</f>
        <v>0</v>
      </c>
      <c r="G102" s="61">
        <f t="shared" si="98"/>
        <v>7630</v>
      </c>
      <c r="H102" s="61">
        <f>SUM(H104:H106)</f>
        <v>7630</v>
      </c>
      <c r="I102" s="61">
        <f>SUM(I104:I106)</f>
        <v>0</v>
      </c>
      <c r="J102" s="61">
        <f t="shared" si="99"/>
        <v>5000</v>
      </c>
      <c r="K102" s="61">
        <f>SUM(K104:K106)</f>
        <v>5000</v>
      </c>
      <c r="L102" s="61">
        <f>SUM(L104:L106)</f>
        <v>0</v>
      </c>
      <c r="M102" s="61">
        <f t="shared" si="100"/>
        <v>-2630</v>
      </c>
      <c r="N102" s="61">
        <f t="shared" si="74"/>
        <v>-2630</v>
      </c>
      <c r="O102" s="61">
        <f t="shared" si="75"/>
        <v>0</v>
      </c>
      <c r="P102" s="61">
        <f t="shared" si="101"/>
        <v>5000</v>
      </c>
      <c r="Q102" s="61">
        <f>SUM(Q104:Q106)</f>
        <v>5000</v>
      </c>
      <c r="R102" s="61">
        <f>SUM(R104:R106)</f>
        <v>0</v>
      </c>
      <c r="S102" s="61">
        <f t="shared" si="102"/>
        <v>5000</v>
      </c>
      <c r="T102" s="61">
        <f>SUM(T104:T106)</f>
        <v>5000</v>
      </c>
      <c r="U102" s="61">
        <f>SUM(U104:U106)</f>
        <v>0</v>
      </c>
      <c r="V102" s="183">
        <f t="shared" si="76"/>
        <v>-2630</v>
      </c>
    </row>
    <row r="103" spans="1:22">
      <c r="A103" s="60"/>
      <c r="B103" s="16" t="s">
        <v>5</v>
      </c>
      <c r="C103" s="17"/>
      <c r="D103" s="15"/>
      <c r="E103" s="17"/>
      <c r="F103" s="17"/>
      <c r="G103" s="61"/>
      <c r="H103" s="62"/>
      <c r="I103" s="62"/>
      <c r="J103" s="61"/>
      <c r="K103" s="62"/>
      <c r="L103" s="62"/>
      <c r="M103" s="61"/>
      <c r="N103" s="61">
        <f t="shared" si="74"/>
        <v>0</v>
      </c>
      <c r="O103" s="61">
        <f t="shared" si="75"/>
        <v>0</v>
      </c>
      <c r="P103" s="61"/>
      <c r="Q103" s="62"/>
      <c r="R103" s="62"/>
      <c r="S103" s="61"/>
      <c r="T103" s="62"/>
      <c r="U103" s="62"/>
      <c r="V103" s="183">
        <f t="shared" si="76"/>
        <v>0</v>
      </c>
    </row>
    <row r="104" spans="1:22" ht="20.399999999999999">
      <c r="A104" s="60" t="s">
        <v>177</v>
      </c>
      <c r="B104" s="16" t="s">
        <v>178</v>
      </c>
      <c r="C104" s="17" t="s">
        <v>10</v>
      </c>
      <c r="D104" s="15">
        <f t="shared" si="77"/>
        <v>0</v>
      </c>
      <c r="E104" s="17"/>
      <c r="F104" s="17"/>
      <c r="G104" s="61">
        <f t="shared" ref="G104:G106" si="103">SUM(H104+I104)</f>
        <v>0</v>
      </c>
      <c r="H104" s="62"/>
      <c r="I104" s="62"/>
      <c r="J104" s="61">
        <f t="shared" ref="J104:J106" si="104">SUM(K104+L104)</f>
        <v>0</v>
      </c>
      <c r="K104" s="62"/>
      <c r="L104" s="62"/>
      <c r="M104" s="61">
        <f t="shared" ref="M104:M106" si="105">SUM(N104+O104)</f>
        <v>0</v>
      </c>
      <c r="N104" s="61">
        <f t="shared" si="74"/>
        <v>0</v>
      </c>
      <c r="O104" s="61">
        <f t="shared" si="75"/>
        <v>0</v>
      </c>
      <c r="P104" s="61">
        <f t="shared" ref="P104:P106" si="106">SUM(Q104+R104)</f>
        <v>0</v>
      </c>
      <c r="Q104" s="62"/>
      <c r="R104" s="62"/>
      <c r="S104" s="61">
        <f t="shared" ref="S104:S106" si="107">SUM(T104+U104)</f>
        <v>0</v>
      </c>
      <c r="T104" s="62"/>
      <c r="U104" s="62"/>
      <c r="V104" s="183">
        <f t="shared" si="76"/>
        <v>0</v>
      </c>
    </row>
    <row r="105" spans="1:22" ht="30.6">
      <c r="A105" s="60" t="s">
        <v>179</v>
      </c>
      <c r="B105" s="16" t="s">
        <v>180</v>
      </c>
      <c r="C105" s="17" t="s">
        <v>10</v>
      </c>
      <c r="D105" s="15">
        <f t="shared" si="77"/>
        <v>0</v>
      </c>
      <c r="E105" s="17"/>
      <c r="F105" s="17"/>
      <c r="G105" s="61">
        <f t="shared" si="103"/>
        <v>0</v>
      </c>
      <c r="H105" s="62"/>
      <c r="I105" s="62"/>
      <c r="J105" s="61">
        <f t="shared" si="104"/>
        <v>0</v>
      </c>
      <c r="K105" s="62"/>
      <c r="L105" s="62"/>
      <c r="M105" s="61">
        <f t="shared" si="105"/>
        <v>0</v>
      </c>
      <c r="N105" s="61">
        <f t="shared" si="74"/>
        <v>0</v>
      </c>
      <c r="O105" s="61">
        <f t="shared" si="75"/>
        <v>0</v>
      </c>
      <c r="P105" s="61">
        <f t="shared" si="106"/>
        <v>0</v>
      </c>
      <c r="Q105" s="62"/>
      <c r="R105" s="62"/>
      <c r="S105" s="61">
        <f t="shared" si="107"/>
        <v>0</v>
      </c>
      <c r="T105" s="62"/>
      <c r="U105" s="62"/>
      <c r="V105" s="183">
        <f t="shared" si="76"/>
        <v>0</v>
      </c>
    </row>
    <row r="106" spans="1:22" ht="31.2" thickBot="1">
      <c r="A106" s="19" t="s">
        <v>181</v>
      </c>
      <c r="B106" s="20" t="s">
        <v>182</v>
      </c>
      <c r="C106" s="21" t="s">
        <v>10</v>
      </c>
      <c r="D106" s="66">
        <f t="shared" si="77"/>
        <v>11079.8</v>
      </c>
      <c r="E106" s="21">
        <v>11079.8</v>
      </c>
      <c r="F106" s="21"/>
      <c r="G106" s="67">
        <f t="shared" si="103"/>
        <v>7630</v>
      </c>
      <c r="H106" s="64">
        <v>7630</v>
      </c>
      <c r="I106" s="64"/>
      <c r="J106" s="67">
        <f t="shared" si="104"/>
        <v>5000</v>
      </c>
      <c r="K106" s="64">
        <v>5000</v>
      </c>
      <c r="L106" s="64"/>
      <c r="M106" s="67">
        <f t="shared" si="105"/>
        <v>-2630</v>
      </c>
      <c r="N106" s="67">
        <f t="shared" si="74"/>
        <v>-2630</v>
      </c>
      <c r="O106" s="67">
        <f t="shared" si="75"/>
        <v>0</v>
      </c>
      <c r="P106" s="67">
        <f t="shared" si="106"/>
        <v>5000</v>
      </c>
      <c r="Q106" s="64">
        <v>5000</v>
      </c>
      <c r="R106" s="64"/>
      <c r="S106" s="67">
        <f t="shared" si="107"/>
        <v>5000</v>
      </c>
      <c r="T106" s="64">
        <v>5000</v>
      </c>
      <c r="U106" s="64"/>
      <c r="V106" s="184">
        <f t="shared" si="76"/>
        <v>-2630</v>
      </c>
    </row>
    <row r="108" spans="1:22">
      <c r="H108" s="185" t="s">
        <v>646</v>
      </c>
      <c r="I108" s="185"/>
      <c r="J108" s="185"/>
      <c r="K108" s="185"/>
      <c r="L108" s="185"/>
      <c r="M108" s="185"/>
      <c r="N108" s="185"/>
      <c r="O108" s="185"/>
      <c r="P108" s="185"/>
    </row>
    <row r="109" spans="1:22">
      <c r="H109" s="185"/>
      <c r="I109" s="185"/>
      <c r="J109" s="185"/>
      <c r="K109" s="185"/>
      <c r="L109" s="185"/>
      <c r="M109" s="185"/>
      <c r="N109" s="185"/>
      <c r="O109" s="185"/>
      <c r="P109" s="185"/>
    </row>
    <row r="110" spans="1:22">
      <c r="H110" s="185"/>
      <c r="I110" s="185"/>
      <c r="J110" s="185"/>
      <c r="K110" s="185"/>
      <c r="L110" s="185"/>
      <c r="M110" s="185"/>
      <c r="N110" s="185"/>
      <c r="O110" s="185"/>
      <c r="P110" s="185"/>
    </row>
  </sheetData>
  <mergeCells count="24">
    <mergeCell ref="H108:P110"/>
    <mergeCell ref="A2:U2"/>
    <mergeCell ref="K5:L5"/>
    <mergeCell ref="J5:J6"/>
    <mergeCell ref="P5:P6"/>
    <mergeCell ref="Q5:R5"/>
    <mergeCell ref="E5:F5"/>
    <mergeCell ref="G5:G6"/>
    <mergeCell ref="M4:O4"/>
    <mergeCell ref="M5:M6"/>
    <mergeCell ref="N5:O5"/>
    <mergeCell ref="V5:V6"/>
    <mergeCell ref="B4:B6"/>
    <mergeCell ref="A4:A6"/>
    <mergeCell ref="J4:L4"/>
    <mergeCell ref="P4:R4"/>
    <mergeCell ref="S4:U4"/>
    <mergeCell ref="H5:I5"/>
    <mergeCell ref="T5:U5"/>
    <mergeCell ref="S5:S6"/>
    <mergeCell ref="C4:C6"/>
    <mergeCell ref="D5:D6"/>
    <mergeCell ref="D4:F4"/>
    <mergeCell ref="G4:I4"/>
  </mergeCells>
  <pageMargins left="0.24" right="0.16" top="0.2" bottom="0.2" header="0.2" footer="0.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"/>
  <sheetViews>
    <sheetView view="pageBreakPreview" topLeftCell="A94" zoomScale="60" zoomScaleNormal="120" workbookViewId="0">
      <selection activeCell="I142" sqref="I142:S144"/>
    </sheetView>
  </sheetViews>
  <sheetFormatPr defaultColWidth="9.140625" defaultRowHeight="10.199999999999999"/>
  <cols>
    <col min="1" max="1" width="5.42578125" style="6" customWidth="1"/>
    <col min="2" max="2" width="3.85546875" style="6" customWidth="1"/>
    <col min="3" max="3" width="4" style="6" customWidth="1"/>
    <col min="4" max="4" width="4.140625" style="6" customWidth="1"/>
    <col min="5" max="5" width="45.42578125" style="3" customWidth="1"/>
    <col min="6" max="11" width="11.28515625" style="3" customWidth="1"/>
    <col min="12" max="12" width="13.140625" style="1" customWidth="1"/>
    <col min="13" max="13" width="13.28515625" style="1" customWidth="1"/>
    <col min="14" max="18" width="12.28515625" style="1" customWidth="1"/>
    <col min="19" max="20" width="14.28515625" style="1" customWidth="1"/>
    <col min="21" max="21" width="13.140625" style="1" customWidth="1"/>
    <col min="22" max="23" width="14.42578125" style="1" customWidth="1"/>
    <col min="24" max="24" width="22.85546875" customWidth="1"/>
    <col min="25" max="16384" width="9.140625" style="2"/>
  </cols>
  <sheetData>
    <row r="1" spans="1:256" ht="23.25" customHeight="1">
      <c r="N1" s="4"/>
      <c r="O1" s="4"/>
      <c r="P1" s="4"/>
      <c r="Q1" s="4"/>
      <c r="T1" s="4"/>
      <c r="W1" s="153" t="s">
        <v>575</v>
      </c>
      <c r="X1" s="153"/>
    </row>
    <row r="2" spans="1:256" ht="15">
      <c r="A2" s="157" t="s">
        <v>643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56" ht="20.25" customHeight="1" thickBot="1">
      <c r="X3" s="25" t="s">
        <v>0</v>
      </c>
    </row>
    <row r="4" spans="1:256" ht="24.6" customHeight="1">
      <c r="A4" s="158" t="s">
        <v>1</v>
      </c>
      <c r="B4" s="160" t="s">
        <v>188</v>
      </c>
      <c r="C4" s="160" t="s">
        <v>189</v>
      </c>
      <c r="D4" s="160" t="s">
        <v>190</v>
      </c>
      <c r="E4" s="161" t="s">
        <v>191</v>
      </c>
      <c r="F4" s="150" t="s">
        <v>580</v>
      </c>
      <c r="G4" s="150"/>
      <c r="H4" s="150"/>
      <c r="I4" s="150" t="s">
        <v>581</v>
      </c>
      <c r="J4" s="150"/>
      <c r="K4" s="150"/>
      <c r="L4" s="150" t="s">
        <v>183</v>
      </c>
      <c r="M4" s="150"/>
      <c r="N4" s="150"/>
      <c r="O4" s="154" t="s">
        <v>582</v>
      </c>
      <c r="P4" s="155"/>
      <c r="Q4" s="156"/>
      <c r="R4" s="150" t="s">
        <v>184</v>
      </c>
      <c r="S4" s="150"/>
      <c r="T4" s="150"/>
      <c r="U4" s="150" t="s">
        <v>185</v>
      </c>
      <c r="V4" s="150"/>
      <c r="W4" s="163"/>
      <c r="X4" s="40" t="s">
        <v>583</v>
      </c>
    </row>
    <row r="5" spans="1:256">
      <c r="A5" s="159"/>
      <c r="B5" s="151"/>
      <c r="C5" s="151"/>
      <c r="D5" s="151"/>
      <c r="E5" s="162"/>
      <c r="F5" s="151" t="s">
        <v>4</v>
      </c>
      <c r="G5" s="151" t="s">
        <v>5</v>
      </c>
      <c r="H5" s="151"/>
      <c r="I5" s="151" t="s">
        <v>4</v>
      </c>
      <c r="J5" s="151" t="s">
        <v>5</v>
      </c>
      <c r="K5" s="151"/>
      <c r="L5" s="151" t="s">
        <v>4</v>
      </c>
      <c r="M5" s="151" t="s">
        <v>5</v>
      </c>
      <c r="N5" s="151"/>
      <c r="O5" s="151" t="s">
        <v>4</v>
      </c>
      <c r="P5" s="151" t="s">
        <v>5</v>
      </c>
      <c r="Q5" s="151"/>
      <c r="R5" s="151" t="s">
        <v>4</v>
      </c>
      <c r="S5" s="151" t="s">
        <v>5</v>
      </c>
      <c r="T5" s="151"/>
      <c r="U5" s="151" t="s">
        <v>4</v>
      </c>
      <c r="V5" s="151" t="s">
        <v>5</v>
      </c>
      <c r="W5" s="164"/>
      <c r="X5" s="145" t="s">
        <v>584</v>
      </c>
    </row>
    <row r="6" spans="1:256" ht="20.399999999999999">
      <c r="A6" s="159"/>
      <c r="B6" s="151"/>
      <c r="C6" s="151"/>
      <c r="D6" s="151"/>
      <c r="E6" s="162"/>
      <c r="F6" s="151"/>
      <c r="G6" s="12" t="s">
        <v>6</v>
      </c>
      <c r="H6" s="12" t="s">
        <v>7</v>
      </c>
      <c r="I6" s="151"/>
      <c r="J6" s="12" t="s">
        <v>6</v>
      </c>
      <c r="K6" s="12" t="s">
        <v>7</v>
      </c>
      <c r="L6" s="151"/>
      <c r="M6" s="12" t="s">
        <v>6</v>
      </c>
      <c r="N6" s="12" t="s">
        <v>7</v>
      </c>
      <c r="O6" s="151"/>
      <c r="P6" s="12" t="s">
        <v>6</v>
      </c>
      <c r="Q6" s="12" t="s">
        <v>7</v>
      </c>
      <c r="R6" s="151"/>
      <c r="S6" s="12" t="s">
        <v>6</v>
      </c>
      <c r="T6" s="12" t="s">
        <v>7</v>
      </c>
      <c r="U6" s="151"/>
      <c r="V6" s="12" t="s">
        <v>6</v>
      </c>
      <c r="W6" s="39" t="s">
        <v>7</v>
      </c>
      <c r="X6" s="145"/>
    </row>
    <row r="7" spans="1:256" s="7" customFormat="1" ht="10.8" thickBot="1">
      <c r="A7" s="131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  <c r="T7" s="132">
        <v>20</v>
      </c>
      <c r="U7" s="132">
        <v>21</v>
      </c>
      <c r="V7" s="132">
        <v>22</v>
      </c>
      <c r="W7" s="133">
        <v>23</v>
      </c>
      <c r="X7" s="134">
        <v>24</v>
      </c>
    </row>
    <row r="8" spans="1:256" s="5" customFormat="1">
      <c r="A8" s="56" t="s">
        <v>10</v>
      </c>
      <c r="B8" s="58" t="s">
        <v>10</v>
      </c>
      <c r="C8" s="58" t="s">
        <v>10</v>
      </c>
      <c r="D8" s="58" t="s">
        <v>10</v>
      </c>
      <c r="E8" s="135" t="s">
        <v>192</v>
      </c>
      <c r="F8" s="136">
        <f>SUM(G8+H8)</f>
        <v>1967699.4999999995</v>
      </c>
      <c r="G8" s="136">
        <f>SUM(G9+G24+G32+G54+G68+G82+G90+G106+G122+G136)</f>
        <v>1566868.4999999998</v>
      </c>
      <c r="H8" s="136">
        <f>SUM(H9+H24+H32+H54+H68+H82+H90+H106+H122+H136)</f>
        <v>400830.99999999988</v>
      </c>
      <c r="I8" s="136">
        <f>SUM(J8+K8)</f>
        <v>1900500</v>
      </c>
      <c r="J8" s="136">
        <f>SUM(J9+J24+J32+J54+J68+J82+J90+J106+J122+J136)</f>
        <v>1856000</v>
      </c>
      <c r="K8" s="136">
        <f>SUM(K9+K24+K32+K54+K68+K82+K90+K106+K122+K136)</f>
        <v>44500</v>
      </c>
      <c r="L8" s="136">
        <f>SUM(M8+N8)</f>
        <v>1898181</v>
      </c>
      <c r="M8" s="136">
        <f>SUM(M9+M24+M32+M54+M68+M82+M90+M106+M122+M136)</f>
        <v>1898181</v>
      </c>
      <c r="N8" s="136">
        <f>SUM(N9+N24+N32+N54+N68+N82+N90+N106+N122+N136)</f>
        <v>0</v>
      </c>
      <c r="O8" s="136">
        <f>SUM(P8+Q8)</f>
        <v>-2319</v>
      </c>
      <c r="P8" s="136">
        <f>SUM(M8-J8)</f>
        <v>42181</v>
      </c>
      <c r="Q8" s="136">
        <f>SUM(N8-K8)</f>
        <v>-44500</v>
      </c>
      <c r="R8" s="136">
        <f>SUM(S8+T8)</f>
        <v>1906231</v>
      </c>
      <c r="S8" s="136">
        <f>SUM(S9+S24+S32+S54+S68+S82+S90+S106+S122+S136)</f>
        <v>1906231</v>
      </c>
      <c r="T8" s="136">
        <f>SUM(T9+T24+T32+T54+T68+T82+T90+T106+T122+T136)</f>
        <v>0</v>
      </c>
      <c r="U8" s="136">
        <f>SUM(V8+W8)</f>
        <v>1910763</v>
      </c>
      <c r="V8" s="136">
        <f>SUM(V9+V24+V32+V54+V68+V82+V90+V106+V122+V136)</f>
        <v>1910763</v>
      </c>
      <c r="W8" s="136">
        <f>SUM(W9+W24+W32+W54+W68+W82+W90+W106+W122+W136)</f>
        <v>0</v>
      </c>
      <c r="X8" s="137">
        <f>SUM(L8-I8)</f>
        <v>-2319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5" customFormat="1" ht="20.399999999999999">
      <c r="A9" s="57" t="s">
        <v>193</v>
      </c>
      <c r="B9" s="55" t="s">
        <v>194</v>
      </c>
      <c r="C9" s="55" t="s">
        <v>195</v>
      </c>
      <c r="D9" s="55" t="s">
        <v>195</v>
      </c>
      <c r="E9" s="27" t="s">
        <v>196</v>
      </c>
      <c r="F9" s="50">
        <f t="shared" ref="F9:F73" si="0">SUM(G9+H9)</f>
        <v>255337.60000000001</v>
      </c>
      <c r="G9" s="50">
        <f>SUM(G11+G15+G18+G21)</f>
        <v>238462.5</v>
      </c>
      <c r="H9" s="50">
        <f>SUM(H11+H15+H18+H21)</f>
        <v>16875.099999999999</v>
      </c>
      <c r="I9" s="50">
        <f t="shared" ref="I9" si="1">SUM(J9+K9)</f>
        <v>283765</v>
      </c>
      <c r="J9" s="50">
        <f>SUM(J11+J15+J18+J21)</f>
        <v>263765</v>
      </c>
      <c r="K9" s="50">
        <f>SUM(K11+K15+K18+K21)</f>
        <v>20000</v>
      </c>
      <c r="L9" s="50">
        <f t="shared" ref="L9" si="2">SUM(M9+N9)</f>
        <v>277560</v>
      </c>
      <c r="M9" s="50">
        <f>SUM(M11+M15+M18+M21)</f>
        <v>268560</v>
      </c>
      <c r="N9" s="50">
        <f>SUM(N11+N15+N18+N21)</f>
        <v>9000</v>
      </c>
      <c r="O9" s="50">
        <f t="shared" ref="O9" si="3">SUM(P9+Q9)</f>
        <v>-6205</v>
      </c>
      <c r="P9" s="50">
        <f t="shared" ref="P9:P73" si="4">SUM(M9-J9)</f>
        <v>4795</v>
      </c>
      <c r="Q9" s="50">
        <f t="shared" ref="Q9:Q73" si="5">SUM(N9-K9)</f>
        <v>-11000</v>
      </c>
      <c r="R9" s="50">
        <f t="shared" ref="R9" si="6">SUM(S9+T9)</f>
        <v>274560</v>
      </c>
      <c r="S9" s="50">
        <f>SUM(S11+S15+S18+S21)</f>
        <v>268560</v>
      </c>
      <c r="T9" s="50">
        <f>SUM(T11+T15+T18+T21)</f>
        <v>6000</v>
      </c>
      <c r="U9" s="50">
        <f t="shared" ref="U9" si="7">SUM(V9+W9)</f>
        <v>272560</v>
      </c>
      <c r="V9" s="50">
        <f>SUM(V11+V15+V18+V21)</f>
        <v>268560</v>
      </c>
      <c r="W9" s="50">
        <f>SUM(W11+W15+W18+W21)</f>
        <v>4000</v>
      </c>
      <c r="X9" s="65">
        <f t="shared" ref="X9:X73" si="8">SUM(L9-I9)</f>
        <v>-6205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>
      <c r="A10" s="28"/>
      <c r="B10" s="29"/>
      <c r="C10" s="29"/>
      <c r="D10" s="29"/>
      <c r="E10" s="16" t="s">
        <v>5</v>
      </c>
      <c r="F10" s="50"/>
      <c r="G10" s="72"/>
      <c r="H10" s="72"/>
      <c r="I10" s="50"/>
      <c r="J10" s="72"/>
      <c r="K10" s="72"/>
      <c r="L10" s="50"/>
      <c r="M10" s="72"/>
      <c r="N10" s="72"/>
      <c r="O10" s="50"/>
      <c r="P10" s="50">
        <f t="shared" si="4"/>
        <v>0</v>
      </c>
      <c r="Q10" s="50">
        <f t="shared" si="5"/>
        <v>0</v>
      </c>
      <c r="R10" s="50"/>
      <c r="S10" s="72"/>
      <c r="T10" s="72"/>
      <c r="U10" s="50"/>
      <c r="V10" s="72"/>
      <c r="W10" s="72"/>
      <c r="X10" s="65">
        <f t="shared" si="8"/>
        <v>0</v>
      </c>
    </row>
    <row r="11" spans="1:256" ht="35.25" customHeight="1">
      <c r="A11" s="28" t="s">
        <v>197</v>
      </c>
      <c r="B11" s="29" t="s">
        <v>194</v>
      </c>
      <c r="C11" s="29" t="s">
        <v>198</v>
      </c>
      <c r="D11" s="29" t="s">
        <v>195</v>
      </c>
      <c r="E11" s="30" t="s">
        <v>199</v>
      </c>
      <c r="F11" s="50">
        <f t="shared" si="0"/>
        <v>248240.30000000002</v>
      </c>
      <c r="G11" s="73">
        <f>SUM(G13:G14)</f>
        <v>231365.2</v>
      </c>
      <c r="H11" s="73">
        <f>SUM(H13:H14)</f>
        <v>16875.099999999999</v>
      </c>
      <c r="I11" s="50">
        <f t="shared" ref="I11" si="9">SUM(J11+K11)</f>
        <v>283765</v>
      </c>
      <c r="J11" s="73">
        <f>SUM(J13:J14)</f>
        <v>263765</v>
      </c>
      <c r="K11" s="73">
        <f>SUM(K13:K14)</f>
        <v>20000</v>
      </c>
      <c r="L11" s="50">
        <f t="shared" ref="L11" si="10">SUM(M11+N11)</f>
        <v>276600</v>
      </c>
      <c r="M11" s="73">
        <f>SUM(M13:M14)</f>
        <v>267600</v>
      </c>
      <c r="N11" s="73">
        <f>SUM(N13:N14)</f>
        <v>9000</v>
      </c>
      <c r="O11" s="50">
        <f t="shared" ref="O11" si="11">SUM(P11+Q11)</f>
        <v>-7165</v>
      </c>
      <c r="P11" s="50">
        <f t="shared" si="4"/>
        <v>3835</v>
      </c>
      <c r="Q11" s="50">
        <f t="shared" si="5"/>
        <v>-11000</v>
      </c>
      <c r="R11" s="50">
        <f t="shared" ref="R11" si="12">SUM(S11+T11)</f>
        <v>273600</v>
      </c>
      <c r="S11" s="73">
        <f>SUM(S13:S14)</f>
        <v>267600</v>
      </c>
      <c r="T11" s="73">
        <f>SUM(T13:T14)</f>
        <v>6000</v>
      </c>
      <c r="U11" s="50">
        <f t="shared" ref="U11" si="13">SUM(V11+W11)</f>
        <v>271600</v>
      </c>
      <c r="V11" s="73">
        <f>SUM(V13:V14)</f>
        <v>267600</v>
      </c>
      <c r="W11" s="73">
        <f>SUM(W13:W14)</f>
        <v>4000</v>
      </c>
      <c r="X11" s="65">
        <f t="shared" si="8"/>
        <v>-7165</v>
      </c>
    </row>
    <row r="12" spans="1:256">
      <c r="A12" s="28"/>
      <c r="B12" s="29"/>
      <c r="C12" s="29"/>
      <c r="D12" s="29"/>
      <c r="E12" s="16" t="s">
        <v>200</v>
      </c>
      <c r="F12" s="50"/>
      <c r="G12" s="72"/>
      <c r="H12" s="72"/>
      <c r="I12" s="50"/>
      <c r="J12" s="72"/>
      <c r="K12" s="72"/>
      <c r="L12" s="50"/>
      <c r="M12" s="72"/>
      <c r="N12" s="72"/>
      <c r="O12" s="50"/>
      <c r="P12" s="50">
        <f t="shared" si="4"/>
        <v>0</v>
      </c>
      <c r="Q12" s="50">
        <f t="shared" si="5"/>
        <v>0</v>
      </c>
      <c r="R12" s="50"/>
      <c r="S12" s="72"/>
      <c r="T12" s="72"/>
      <c r="U12" s="50"/>
      <c r="V12" s="72"/>
      <c r="W12" s="72"/>
      <c r="X12" s="65">
        <f t="shared" si="8"/>
        <v>0</v>
      </c>
    </row>
    <row r="13" spans="1:256" ht="20.399999999999999">
      <c r="A13" s="28" t="s">
        <v>201</v>
      </c>
      <c r="B13" s="29" t="s">
        <v>194</v>
      </c>
      <c r="C13" s="29" t="s">
        <v>198</v>
      </c>
      <c r="D13" s="29" t="s">
        <v>198</v>
      </c>
      <c r="E13" s="18" t="s">
        <v>202</v>
      </c>
      <c r="F13" s="50">
        <f t="shared" si="0"/>
        <v>248240.30000000002</v>
      </c>
      <c r="G13" s="72">
        <v>231365.2</v>
      </c>
      <c r="H13" s="72">
        <v>16875.099999999999</v>
      </c>
      <c r="I13" s="50">
        <f t="shared" ref="I13:I15" si="14">SUM(J13+K13)</f>
        <v>283765</v>
      </c>
      <c r="J13" s="72">
        <v>263765</v>
      </c>
      <c r="K13" s="72">
        <v>20000</v>
      </c>
      <c r="L13" s="50">
        <f t="shared" ref="L13:L15" si="15">SUM(M13+N13)</f>
        <v>276600</v>
      </c>
      <c r="M13" s="72">
        <v>267600</v>
      </c>
      <c r="N13" s="72">
        <v>9000</v>
      </c>
      <c r="O13" s="50">
        <f t="shared" ref="O13:O15" si="16">SUM(P13+Q13)</f>
        <v>-7165</v>
      </c>
      <c r="P13" s="50">
        <f t="shared" si="4"/>
        <v>3835</v>
      </c>
      <c r="Q13" s="50">
        <f t="shared" si="5"/>
        <v>-11000</v>
      </c>
      <c r="R13" s="50">
        <f t="shared" ref="R13:R15" si="17">SUM(S13+T13)</f>
        <v>273600</v>
      </c>
      <c r="S13" s="72">
        <v>267600</v>
      </c>
      <c r="T13" s="72">
        <v>6000</v>
      </c>
      <c r="U13" s="50">
        <f t="shared" ref="U13:U15" si="18">SUM(V13+W13)</f>
        <v>271600</v>
      </c>
      <c r="V13" s="72">
        <v>267600</v>
      </c>
      <c r="W13" s="72">
        <v>4000</v>
      </c>
      <c r="X13" s="65">
        <f t="shared" si="8"/>
        <v>-7165</v>
      </c>
    </row>
    <row r="14" spans="1:256">
      <c r="A14" s="28" t="s">
        <v>203</v>
      </c>
      <c r="B14" s="29" t="s">
        <v>194</v>
      </c>
      <c r="C14" s="29" t="s">
        <v>198</v>
      </c>
      <c r="D14" s="29" t="s">
        <v>204</v>
      </c>
      <c r="E14" s="18" t="s">
        <v>205</v>
      </c>
      <c r="F14" s="50">
        <f t="shared" si="0"/>
        <v>0</v>
      </c>
      <c r="G14" s="72"/>
      <c r="H14" s="72"/>
      <c r="I14" s="50">
        <f t="shared" si="14"/>
        <v>0</v>
      </c>
      <c r="J14" s="72"/>
      <c r="K14" s="72"/>
      <c r="L14" s="50">
        <f t="shared" si="15"/>
        <v>0</v>
      </c>
      <c r="M14" s="72"/>
      <c r="N14" s="72"/>
      <c r="O14" s="50">
        <f t="shared" si="16"/>
        <v>0</v>
      </c>
      <c r="P14" s="50">
        <f t="shared" si="4"/>
        <v>0</v>
      </c>
      <c r="Q14" s="50">
        <f t="shared" si="5"/>
        <v>0</v>
      </c>
      <c r="R14" s="50">
        <f t="shared" si="17"/>
        <v>0</v>
      </c>
      <c r="S14" s="72"/>
      <c r="T14" s="72"/>
      <c r="U14" s="50">
        <f t="shared" si="18"/>
        <v>0</v>
      </c>
      <c r="V14" s="72"/>
      <c r="W14" s="72"/>
      <c r="X14" s="65">
        <f t="shared" si="8"/>
        <v>0</v>
      </c>
    </row>
    <row r="15" spans="1:256" s="5" customFormat="1">
      <c r="A15" s="57" t="s">
        <v>206</v>
      </c>
      <c r="B15" s="55" t="s">
        <v>194</v>
      </c>
      <c r="C15" s="55" t="s">
        <v>204</v>
      </c>
      <c r="D15" s="55" t="s">
        <v>195</v>
      </c>
      <c r="E15" s="31" t="s">
        <v>207</v>
      </c>
      <c r="F15" s="50">
        <f t="shared" si="0"/>
        <v>7097.3</v>
      </c>
      <c r="G15" s="73">
        <f>SUM(G17)</f>
        <v>7097.3</v>
      </c>
      <c r="H15" s="73">
        <f>SUM(H17)</f>
        <v>0</v>
      </c>
      <c r="I15" s="50">
        <f t="shared" si="14"/>
        <v>0</v>
      </c>
      <c r="J15" s="73">
        <f>SUM(J17)</f>
        <v>0</v>
      </c>
      <c r="K15" s="73">
        <f>SUM(K17)</f>
        <v>0</v>
      </c>
      <c r="L15" s="50">
        <f t="shared" si="15"/>
        <v>0</v>
      </c>
      <c r="M15" s="73">
        <f>SUM(M17)</f>
        <v>0</v>
      </c>
      <c r="N15" s="73">
        <f>SUM(N17)</f>
        <v>0</v>
      </c>
      <c r="O15" s="50">
        <f t="shared" si="16"/>
        <v>0</v>
      </c>
      <c r="P15" s="50">
        <f t="shared" si="4"/>
        <v>0</v>
      </c>
      <c r="Q15" s="50">
        <f t="shared" si="5"/>
        <v>0</v>
      </c>
      <c r="R15" s="50">
        <f t="shared" si="17"/>
        <v>0</v>
      </c>
      <c r="S15" s="73">
        <f>SUM(S17)</f>
        <v>0</v>
      </c>
      <c r="T15" s="73">
        <f>SUM(T17)</f>
        <v>0</v>
      </c>
      <c r="U15" s="50">
        <f t="shared" si="18"/>
        <v>0</v>
      </c>
      <c r="V15" s="73">
        <f>SUM(V17)</f>
        <v>0</v>
      </c>
      <c r="W15" s="73">
        <f>SUM(W17)</f>
        <v>0</v>
      </c>
      <c r="X15" s="65">
        <f t="shared" si="8"/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>
      <c r="A16" s="28"/>
      <c r="B16" s="29"/>
      <c r="C16" s="29"/>
      <c r="D16" s="29"/>
      <c r="E16" s="16" t="s">
        <v>200</v>
      </c>
      <c r="F16" s="50"/>
      <c r="G16" s="72"/>
      <c r="H16" s="72"/>
      <c r="I16" s="50"/>
      <c r="J16" s="72"/>
      <c r="K16" s="72"/>
      <c r="L16" s="50"/>
      <c r="M16" s="72"/>
      <c r="N16" s="72"/>
      <c r="O16" s="50"/>
      <c r="P16" s="50">
        <f t="shared" si="4"/>
        <v>0</v>
      </c>
      <c r="Q16" s="50">
        <f t="shared" si="5"/>
        <v>0</v>
      </c>
      <c r="R16" s="50"/>
      <c r="S16" s="72"/>
      <c r="T16" s="72"/>
      <c r="U16" s="50"/>
      <c r="V16" s="72"/>
      <c r="W16" s="72"/>
      <c r="X16" s="65">
        <f t="shared" si="8"/>
        <v>0</v>
      </c>
    </row>
    <row r="17" spans="1:24" s="49" customFormat="1" ht="10.8">
      <c r="A17" s="69">
        <v>2133</v>
      </c>
      <c r="B17" s="70" t="s">
        <v>194</v>
      </c>
      <c r="C17" s="70" t="s">
        <v>204</v>
      </c>
      <c r="D17" s="70" t="s">
        <v>204</v>
      </c>
      <c r="E17" s="90" t="s">
        <v>585</v>
      </c>
      <c r="F17" s="50">
        <f t="shared" si="0"/>
        <v>7097.3</v>
      </c>
      <c r="G17" s="72">
        <v>7097.3</v>
      </c>
      <c r="H17" s="72"/>
      <c r="I17" s="50">
        <f t="shared" ref="I17:I18" si="19">SUM(J17+K17)</f>
        <v>0</v>
      </c>
      <c r="J17" s="72"/>
      <c r="K17" s="72"/>
      <c r="L17" s="50">
        <f t="shared" ref="L17:L18" si="20">SUM(M17+N17)</f>
        <v>0</v>
      </c>
      <c r="M17" s="72"/>
      <c r="N17" s="72"/>
      <c r="O17" s="50">
        <f t="shared" ref="O17:O18" si="21">SUM(P17+Q17)</f>
        <v>0</v>
      </c>
      <c r="P17" s="50">
        <f t="shared" si="4"/>
        <v>0</v>
      </c>
      <c r="Q17" s="50">
        <f t="shared" si="5"/>
        <v>0</v>
      </c>
      <c r="R17" s="50">
        <f t="shared" ref="R17:R18" si="22">SUM(S17+T17)</f>
        <v>0</v>
      </c>
      <c r="S17" s="72"/>
      <c r="T17" s="72"/>
      <c r="U17" s="50">
        <f t="shared" ref="U17:U18" si="23">SUM(V17+W17)</f>
        <v>0</v>
      </c>
      <c r="V17" s="72"/>
      <c r="W17" s="72"/>
      <c r="X17" s="75">
        <f t="shared" si="8"/>
        <v>0</v>
      </c>
    </row>
    <row r="18" spans="1:24" ht="30.6">
      <c r="A18" s="28" t="s">
        <v>210</v>
      </c>
      <c r="B18" s="29" t="s">
        <v>194</v>
      </c>
      <c r="C18" s="29" t="s">
        <v>211</v>
      </c>
      <c r="D18" s="29" t="s">
        <v>195</v>
      </c>
      <c r="E18" s="30" t="s">
        <v>212</v>
      </c>
      <c r="F18" s="50">
        <f t="shared" si="0"/>
        <v>0</v>
      </c>
      <c r="G18" s="73">
        <f>SUM(G20)</f>
        <v>0</v>
      </c>
      <c r="H18" s="73">
        <f>SUM(H20)</f>
        <v>0</v>
      </c>
      <c r="I18" s="50">
        <f t="shared" si="19"/>
        <v>0</v>
      </c>
      <c r="J18" s="73">
        <f>SUM(J20)</f>
        <v>0</v>
      </c>
      <c r="K18" s="73">
        <f>SUM(K20)</f>
        <v>0</v>
      </c>
      <c r="L18" s="50">
        <f t="shared" si="20"/>
        <v>0</v>
      </c>
      <c r="M18" s="73">
        <f>SUM(M20)</f>
        <v>0</v>
      </c>
      <c r="N18" s="73">
        <f>SUM(N20)</f>
        <v>0</v>
      </c>
      <c r="O18" s="50">
        <f t="shared" si="21"/>
        <v>0</v>
      </c>
      <c r="P18" s="50">
        <f t="shared" si="4"/>
        <v>0</v>
      </c>
      <c r="Q18" s="50">
        <f t="shared" si="5"/>
        <v>0</v>
      </c>
      <c r="R18" s="50">
        <f t="shared" si="22"/>
        <v>0</v>
      </c>
      <c r="S18" s="73">
        <f>SUM(S20)</f>
        <v>0</v>
      </c>
      <c r="T18" s="73">
        <f>SUM(T20)</f>
        <v>0</v>
      </c>
      <c r="U18" s="50">
        <f t="shared" si="23"/>
        <v>0</v>
      </c>
      <c r="V18" s="73">
        <f>SUM(V20)</f>
        <v>0</v>
      </c>
      <c r="W18" s="73">
        <f>SUM(W20)</f>
        <v>0</v>
      </c>
      <c r="X18" s="65">
        <f t="shared" si="8"/>
        <v>0</v>
      </c>
    </row>
    <row r="19" spans="1:24">
      <c r="A19" s="28"/>
      <c r="B19" s="29"/>
      <c r="C19" s="29"/>
      <c r="D19" s="29"/>
      <c r="E19" s="16" t="s">
        <v>200</v>
      </c>
      <c r="F19" s="50"/>
      <c r="G19" s="72"/>
      <c r="H19" s="72"/>
      <c r="I19" s="50"/>
      <c r="J19" s="72"/>
      <c r="K19" s="72"/>
      <c r="L19" s="50"/>
      <c r="M19" s="72"/>
      <c r="N19" s="72"/>
      <c r="O19" s="50"/>
      <c r="P19" s="50">
        <f t="shared" si="4"/>
        <v>0</v>
      </c>
      <c r="Q19" s="50">
        <f t="shared" si="5"/>
        <v>0</v>
      </c>
      <c r="R19" s="50"/>
      <c r="S19" s="72"/>
      <c r="T19" s="72"/>
      <c r="U19" s="50"/>
      <c r="V19" s="72"/>
      <c r="W19" s="72"/>
      <c r="X19" s="65">
        <f t="shared" si="8"/>
        <v>0</v>
      </c>
    </row>
    <row r="20" spans="1:24" ht="30.6">
      <c r="A20" s="28" t="s">
        <v>213</v>
      </c>
      <c r="B20" s="29" t="s">
        <v>194</v>
      </c>
      <c r="C20" s="29" t="s">
        <v>211</v>
      </c>
      <c r="D20" s="29" t="s">
        <v>198</v>
      </c>
      <c r="E20" s="18" t="s">
        <v>212</v>
      </c>
      <c r="F20" s="50">
        <f t="shared" si="0"/>
        <v>0</v>
      </c>
      <c r="G20" s="72"/>
      <c r="H20" s="72"/>
      <c r="I20" s="50">
        <f t="shared" ref="I20:I21" si="24">SUM(J20+K20)</f>
        <v>0</v>
      </c>
      <c r="J20" s="72"/>
      <c r="K20" s="72"/>
      <c r="L20" s="50">
        <f t="shared" ref="L20:L21" si="25">SUM(M20+N20)</f>
        <v>0</v>
      </c>
      <c r="M20" s="72"/>
      <c r="N20" s="72"/>
      <c r="O20" s="50">
        <f t="shared" ref="O20:O21" si="26">SUM(P20+Q20)</f>
        <v>0</v>
      </c>
      <c r="P20" s="50">
        <f t="shared" si="4"/>
        <v>0</v>
      </c>
      <c r="Q20" s="50">
        <f t="shared" si="5"/>
        <v>0</v>
      </c>
      <c r="R20" s="50">
        <f t="shared" ref="R20:R21" si="27">SUM(S20+T20)</f>
        <v>0</v>
      </c>
      <c r="S20" s="72"/>
      <c r="T20" s="72"/>
      <c r="U20" s="50">
        <f t="shared" ref="U20:U21" si="28">SUM(V20+W20)</f>
        <v>0</v>
      </c>
      <c r="V20" s="72"/>
      <c r="W20" s="72"/>
      <c r="X20" s="65">
        <f t="shared" si="8"/>
        <v>0</v>
      </c>
    </row>
    <row r="21" spans="1:24" ht="30.6">
      <c r="A21" s="28" t="s">
        <v>214</v>
      </c>
      <c r="B21" s="29" t="s">
        <v>194</v>
      </c>
      <c r="C21" s="29" t="s">
        <v>215</v>
      </c>
      <c r="D21" s="29" t="s">
        <v>195</v>
      </c>
      <c r="E21" s="30" t="s">
        <v>216</v>
      </c>
      <c r="F21" s="50">
        <f t="shared" si="0"/>
        <v>0</v>
      </c>
      <c r="G21" s="73">
        <f>SUM(G23)</f>
        <v>0</v>
      </c>
      <c r="H21" s="73">
        <f>SUM(H23)</f>
        <v>0</v>
      </c>
      <c r="I21" s="50">
        <f t="shared" si="24"/>
        <v>0</v>
      </c>
      <c r="J21" s="73">
        <f>SUM(J23)</f>
        <v>0</v>
      </c>
      <c r="K21" s="73">
        <f>SUM(K23)</f>
        <v>0</v>
      </c>
      <c r="L21" s="50">
        <f t="shared" si="25"/>
        <v>960</v>
      </c>
      <c r="M21" s="73">
        <f>SUM(M23)</f>
        <v>960</v>
      </c>
      <c r="N21" s="73">
        <f>SUM(N23)</f>
        <v>0</v>
      </c>
      <c r="O21" s="50">
        <f t="shared" si="26"/>
        <v>960</v>
      </c>
      <c r="P21" s="50">
        <f t="shared" si="4"/>
        <v>960</v>
      </c>
      <c r="Q21" s="50">
        <f t="shared" si="5"/>
        <v>0</v>
      </c>
      <c r="R21" s="50">
        <f t="shared" si="27"/>
        <v>960</v>
      </c>
      <c r="S21" s="73">
        <f>SUM(S23)</f>
        <v>960</v>
      </c>
      <c r="T21" s="73">
        <f>SUM(T23)</f>
        <v>0</v>
      </c>
      <c r="U21" s="50">
        <f t="shared" si="28"/>
        <v>960</v>
      </c>
      <c r="V21" s="73">
        <f>SUM(V23)</f>
        <v>960</v>
      </c>
      <c r="W21" s="73">
        <f>SUM(W23)</f>
        <v>0</v>
      </c>
      <c r="X21" s="65">
        <f t="shared" si="8"/>
        <v>960</v>
      </c>
    </row>
    <row r="22" spans="1:24">
      <c r="A22" s="28"/>
      <c r="B22" s="29"/>
      <c r="C22" s="29"/>
      <c r="D22" s="29"/>
      <c r="E22" s="16" t="s">
        <v>200</v>
      </c>
      <c r="F22" s="50"/>
      <c r="G22" s="72"/>
      <c r="H22" s="72"/>
      <c r="I22" s="50"/>
      <c r="J22" s="72"/>
      <c r="K22" s="72"/>
      <c r="L22" s="50"/>
      <c r="M22" s="72"/>
      <c r="N22" s="72"/>
      <c r="O22" s="50"/>
      <c r="P22" s="50">
        <f t="shared" si="4"/>
        <v>0</v>
      </c>
      <c r="Q22" s="50">
        <f t="shared" si="5"/>
        <v>0</v>
      </c>
      <c r="R22" s="50"/>
      <c r="S22" s="72"/>
      <c r="T22" s="72"/>
      <c r="U22" s="50"/>
      <c r="V22" s="72"/>
      <c r="W22" s="72"/>
      <c r="X22" s="65">
        <f t="shared" si="8"/>
        <v>0</v>
      </c>
    </row>
    <row r="23" spans="1:24" ht="20.399999999999999">
      <c r="A23" s="28" t="s">
        <v>217</v>
      </c>
      <c r="B23" s="29" t="s">
        <v>194</v>
      </c>
      <c r="C23" s="29" t="s">
        <v>215</v>
      </c>
      <c r="D23" s="29" t="s">
        <v>198</v>
      </c>
      <c r="E23" s="18" t="s">
        <v>216</v>
      </c>
      <c r="F23" s="50">
        <f t="shared" si="0"/>
        <v>0</v>
      </c>
      <c r="G23" s="72"/>
      <c r="H23" s="72"/>
      <c r="I23" s="50">
        <f t="shared" ref="I23:I24" si="29">SUM(J23+K23)</f>
        <v>0</v>
      </c>
      <c r="J23" s="72"/>
      <c r="K23" s="72"/>
      <c r="L23" s="50">
        <f t="shared" ref="L23:L24" si="30">SUM(M23+N23)</f>
        <v>960</v>
      </c>
      <c r="M23" s="72">
        <v>960</v>
      </c>
      <c r="N23" s="72"/>
      <c r="O23" s="50">
        <f t="shared" ref="O23:O24" si="31">SUM(P23+Q23)</f>
        <v>960</v>
      </c>
      <c r="P23" s="50">
        <f t="shared" si="4"/>
        <v>960</v>
      </c>
      <c r="Q23" s="50">
        <f t="shared" si="5"/>
        <v>0</v>
      </c>
      <c r="R23" s="50">
        <f t="shared" ref="R23:R24" si="32">SUM(S23+T23)</f>
        <v>960</v>
      </c>
      <c r="S23" s="72">
        <v>960</v>
      </c>
      <c r="T23" s="72"/>
      <c r="U23" s="50">
        <f t="shared" ref="U23:U24" si="33">SUM(V23+W23)</f>
        <v>960</v>
      </c>
      <c r="V23" s="72">
        <v>960</v>
      </c>
      <c r="W23" s="72"/>
      <c r="X23" s="65">
        <f t="shared" si="8"/>
        <v>960</v>
      </c>
    </row>
    <row r="24" spans="1:24">
      <c r="A24" s="28" t="s">
        <v>218</v>
      </c>
      <c r="B24" s="29" t="s">
        <v>219</v>
      </c>
      <c r="C24" s="29" t="s">
        <v>195</v>
      </c>
      <c r="D24" s="29" t="s">
        <v>195</v>
      </c>
      <c r="E24" s="30" t="s">
        <v>220</v>
      </c>
      <c r="F24" s="50">
        <f t="shared" si="0"/>
        <v>0</v>
      </c>
      <c r="G24" s="73">
        <f>SUM(G26+G29)</f>
        <v>0</v>
      </c>
      <c r="H24" s="73">
        <f>SUM(H26+H29)</f>
        <v>0</v>
      </c>
      <c r="I24" s="50">
        <f t="shared" si="29"/>
        <v>5000</v>
      </c>
      <c r="J24" s="73">
        <f>SUM(J26+J29)</f>
        <v>5000</v>
      </c>
      <c r="K24" s="73">
        <f>SUM(K26+K29)</f>
        <v>0</v>
      </c>
      <c r="L24" s="50">
        <f t="shared" si="30"/>
        <v>3000</v>
      </c>
      <c r="M24" s="73">
        <f>SUM(M26+M29)</f>
        <v>3000</v>
      </c>
      <c r="N24" s="73">
        <f>SUM(N26+N29)</f>
        <v>0</v>
      </c>
      <c r="O24" s="50">
        <f t="shared" si="31"/>
        <v>-2000</v>
      </c>
      <c r="P24" s="50">
        <f t="shared" si="4"/>
        <v>-2000</v>
      </c>
      <c r="Q24" s="50">
        <f t="shared" si="5"/>
        <v>0</v>
      </c>
      <c r="R24" s="50">
        <f t="shared" si="32"/>
        <v>3000</v>
      </c>
      <c r="S24" s="73">
        <f>SUM(S26+S29)</f>
        <v>3000</v>
      </c>
      <c r="T24" s="73">
        <f>SUM(T26+T29)</f>
        <v>0</v>
      </c>
      <c r="U24" s="50">
        <f t="shared" si="33"/>
        <v>3000</v>
      </c>
      <c r="V24" s="73">
        <f>SUM(V26+V29)</f>
        <v>3000</v>
      </c>
      <c r="W24" s="73">
        <f>SUM(W26+W29)</f>
        <v>0</v>
      </c>
      <c r="X24" s="65">
        <f t="shared" si="8"/>
        <v>-2000</v>
      </c>
    </row>
    <row r="25" spans="1:24">
      <c r="A25" s="28"/>
      <c r="B25" s="29"/>
      <c r="C25" s="29"/>
      <c r="D25" s="29"/>
      <c r="E25" s="16" t="s">
        <v>5</v>
      </c>
      <c r="F25" s="50"/>
      <c r="G25" s="72"/>
      <c r="H25" s="72"/>
      <c r="I25" s="50"/>
      <c r="J25" s="72"/>
      <c r="K25" s="72"/>
      <c r="L25" s="50"/>
      <c r="M25" s="72"/>
      <c r="N25" s="72"/>
      <c r="O25" s="50"/>
      <c r="P25" s="50">
        <f t="shared" si="4"/>
        <v>0</v>
      </c>
      <c r="Q25" s="50">
        <f t="shared" si="5"/>
        <v>0</v>
      </c>
      <c r="R25" s="50"/>
      <c r="S25" s="72"/>
      <c r="T25" s="72"/>
      <c r="U25" s="50"/>
      <c r="V25" s="72"/>
      <c r="W25" s="72"/>
      <c r="X25" s="65">
        <f t="shared" si="8"/>
        <v>0</v>
      </c>
    </row>
    <row r="26" spans="1:24">
      <c r="A26" s="28" t="s">
        <v>221</v>
      </c>
      <c r="B26" s="29" t="s">
        <v>219</v>
      </c>
      <c r="C26" s="29" t="s">
        <v>222</v>
      </c>
      <c r="D26" s="29" t="s">
        <v>195</v>
      </c>
      <c r="E26" s="30" t="s">
        <v>223</v>
      </c>
      <c r="F26" s="50">
        <f t="shared" si="0"/>
        <v>0</v>
      </c>
      <c r="G26" s="73">
        <f>SUM(G28)</f>
        <v>0</v>
      </c>
      <c r="H26" s="73">
        <f>SUM(H28)</f>
        <v>0</v>
      </c>
      <c r="I26" s="50">
        <f t="shared" ref="I26" si="34">SUM(J26+K26)</f>
        <v>5000</v>
      </c>
      <c r="J26" s="73">
        <f>SUM(J28)</f>
        <v>5000</v>
      </c>
      <c r="K26" s="73">
        <f>SUM(K28)</f>
        <v>0</v>
      </c>
      <c r="L26" s="50">
        <f t="shared" ref="L26" si="35">SUM(M26+N26)</f>
        <v>3000</v>
      </c>
      <c r="M26" s="73">
        <f>SUM(M28)</f>
        <v>3000</v>
      </c>
      <c r="N26" s="73">
        <f>SUM(N28)</f>
        <v>0</v>
      </c>
      <c r="O26" s="50">
        <f t="shared" ref="O26" si="36">SUM(P26+Q26)</f>
        <v>-2000</v>
      </c>
      <c r="P26" s="50">
        <f t="shared" si="4"/>
        <v>-2000</v>
      </c>
      <c r="Q26" s="50">
        <f t="shared" si="5"/>
        <v>0</v>
      </c>
      <c r="R26" s="50">
        <f t="shared" ref="R26" si="37">SUM(S26+T26)</f>
        <v>3000</v>
      </c>
      <c r="S26" s="73">
        <f>SUM(S28)</f>
        <v>3000</v>
      </c>
      <c r="T26" s="73">
        <f>SUM(T28)</f>
        <v>0</v>
      </c>
      <c r="U26" s="50">
        <f t="shared" ref="U26" si="38">SUM(V26+W26)</f>
        <v>3000</v>
      </c>
      <c r="V26" s="73">
        <f>SUM(V28)</f>
        <v>3000</v>
      </c>
      <c r="W26" s="73">
        <f>SUM(W28)</f>
        <v>0</v>
      </c>
      <c r="X26" s="65">
        <f t="shared" si="8"/>
        <v>-2000</v>
      </c>
    </row>
    <row r="27" spans="1:24">
      <c r="A27" s="28"/>
      <c r="B27" s="29"/>
      <c r="C27" s="29"/>
      <c r="D27" s="29"/>
      <c r="E27" s="16" t="s">
        <v>200</v>
      </c>
      <c r="F27" s="50"/>
      <c r="G27" s="72"/>
      <c r="H27" s="72"/>
      <c r="I27" s="50"/>
      <c r="J27" s="72"/>
      <c r="K27" s="72"/>
      <c r="L27" s="50"/>
      <c r="M27" s="72"/>
      <c r="N27" s="72"/>
      <c r="O27" s="50"/>
      <c r="P27" s="50">
        <f t="shared" si="4"/>
        <v>0</v>
      </c>
      <c r="Q27" s="50">
        <f t="shared" si="5"/>
        <v>0</v>
      </c>
      <c r="R27" s="50"/>
      <c r="S27" s="72"/>
      <c r="T27" s="72"/>
      <c r="U27" s="50"/>
      <c r="V27" s="72"/>
      <c r="W27" s="72"/>
      <c r="X27" s="65">
        <f t="shared" si="8"/>
        <v>0</v>
      </c>
    </row>
    <row r="28" spans="1:24">
      <c r="A28" s="28" t="s">
        <v>224</v>
      </c>
      <c r="B28" s="29" t="s">
        <v>219</v>
      </c>
      <c r="C28" s="29" t="s">
        <v>222</v>
      </c>
      <c r="D28" s="29" t="s">
        <v>198</v>
      </c>
      <c r="E28" s="18" t="s">
        <v>223</v>
      </c>
      <c r="F28" s="50">
        <f t="shared" si="0"/>
        <v>0</v>
      </c>
      <c r="G28" s="72"/>
      <c r="H28" s="72"/>
      <c r="I28" s="50">
        <f t="shared" ref="I28:I29" si="39">SUM(J28+K28)</f>
        <v>5000</v>
      </c>
      <c r="J28" s="72">
        <v>5000</v>
      </c>
      <c r="K28" s="72"/>
      <c r="L28" s="50">
        <f t="shared" ref="L28:L29" si="40">SUM(M28+N28)</f>
        <v>3000</v>
      </c>
      <c r="M28" s="72">
        <v>3000</v>
      </c>
      <c r="N28" s="72"/>
      <c r="O28" s="50">
        <f t="shared" ref="O28:O29" si="41">SUM(P28+Q28)</f>
        <v>-2000</v>
      </c>
      <c r="P28" s="50">
        <f t="shared" si="4"/>
        <v>-2000</v>
      </c>
      <c r="Q28" s="50">
        <f t="shared" si="5"/>
        <v>0</v>
      </c>
      <c r="R28" s="50">
        <f t="shared" ref="R28:R29" si="42">SUM(S28+T28)</f>
        <v>3000</v>
      </c>
      <c r="S28" s="72">
        <v>3000</v>
      </c>
      <c r="T28" s="72"/>
      <c r="U28" s="50">
        <f t="shared" ref="U28:U29" si="43">SUM(V28+W28)</f>
        <v>3000</v>
      </c>
      <c r="V28" s="72">
        <v>3000</v>
      </c>
      <c r="W28" s="72"/>
      <c r="X28" s="65">
        <f t="shared" si="8"/>
        <v>-2000</v>
      </c>
    </row>
    <row r="29" spans="1:24" ht="20.399999999999999">
      <c r="A29" s="28" t="s">
        <v>225</v>
      </c>
      <c r="B29" s="29" t="s">
        <v>219</v>
      </c>
      <c r="C29" s="29" t="s">
        <v>211</v>
      </c>
      <c r="D29" s="29" t="s">
        <v>195</v>
      </c>
      <c r="E29" s="30" t="s">
        <v>226</v>
      </c>
      <c r="F29" s="50">
        <f t="shared" si="0"/>
        <v>0</v>
      </c>
      <c r="G29" s="73">
        <f>SUM(G31)</f>
        <v>0</v>
      </c>
      <c r="H29" s="73">
        <f>SUM(H31)</f>
        <v>0</v>
      </c>
      <c r="I29" s="50">
        <f t="shared" si="39"/>
        <v>0</v>
      </c>
      <c r="J29" s="73">
        <f>SUM(J31)</f>
        <v>0</v>
      </c>
      <c r="K29" s="73">
        <f>SUM(K31)</f>
        <v>0</v>
      </c>
      <c r="L29" s="50">
        <f t="shared" si="40"/>
        <v>0</v>
      </c>
      <c r="M29" s="73">
        <f>SUM(M31)</f>
        <v>0</v>
      </c>
      <c r="N29" s="73">
        <f>SUM(N31)</f>
        <v>0</v>
      </c>
      <c r="O29" s="50">
        <f t="shared" si="41"/>
        <v>0</v>
      </c>
      <c r="P29" s="50">
        <f t="shared" si="4"/>
        <v>0</v>
      </c>
      <c r="Q29" s="50">
        <f t="shared" si="5"/>
        <v>0</v>
      </c>
      <c r="R29" s="50">
        <f t="shared" si="42"/>
        <v>0</v>
      </c>
      <c r="S29" s="73">
        <f>SUM(S31)</f>
        <v>0</v>
      </c>
      <c r="T29" s="73">
        <f>SUM(T31)</f>
        <v>0</v>
      </c>
      <c r="U29" s="50">
        <f t="shared" si="43"/>
        <v>0</v>
      </c>
      <c r="V29" s="73">
        <f>SUM(V31)</f>
        <v>0</v>
      </c>
      <c r="W29" s="73">
        <f>SUM(W31)</f>
        <v>0</v>
      </c>
      <c r="X29" s="65">
        <f t="shared" si="8"/>
        <v>0</v>
      </c>
    </row>
    <row r="30" spans="1:24">
      <c r="A30" s="28"/>
      <c r="B30" s="29"/>
      <c r="C30" s="29"/>
      <c r="D30" s="29"/>
      <c r="E30" s="16" t="s">
        <v>200</v>
      </c>
      <c r="F30" s="50"/>
      <c r="G30" s="72"/>
      <c r="H30" s="72"/>
      <c r="I30" s="50"/>
      <c r="J30" s="72"/>
      <c r="K30" s="72"/>
      <c r="L30" s="50"/>
      <c r="M30" s="72"/>
      <c r="N30" s="72"/>
      <c r="O30" s="50"/>
      <c r="P30" s="50">
        <f t="shared" si="4"/>
        <v>0</v>
      </c>
      <c r="Q30" s="50">
        <f t="shared" si="5"/>
        <v>0</v>
      </c>
      <c r="R30" s="50"/>
      <c r="S30" s="72"/>
      <c r="T30" s="72"/>
      <c r="U30" s="50"/>
      <c r="V30" s="72"/>
      <c r="W30" s="72"/>
      <c r="X30" s="65">
        <f t="shared" si="8"/>
        <v>0</v>
      </c>
    </row>
    <row r="31" spans="1:24">
      <c r="A31" s="28" t="s">
        <v>227</v>
      </c>
      <c r="B31" s="29" t="s">
        <v>219</v>
      </c>
      <c r="C31" s="29" t="s">
        <v>211</v>
      </c>
      <c r="D31" s="29" t="s">
        <v>198</v>
      </c>
      <c r="E31" s="18" t="s">
        <v>226</v>
      </c>
      <c r="F31" s="50">
        <f t="shared" si="0"/>
        <v>0</v>
      </c>
      <c r="G31" s="72"/>
      <c r="H31" s="72"/>
      <c r="I31" s="50">
        <f t="shared" ref="I31:I32" si="44">SUM(J31+K31)</f>
        <v>0</v>
      </c>
      <c r="J31" s="72"/>
      <c r="K31" s="72"/>
      <c r="L31" s="50">
        <f t="shared" ref="L31:L32" si="45">SUM(M31+N31)</f>
        <v>0</v>
      </c>
      <c r="M31" s="72"/>
      <c r="N31" s="72"/>
      <c r="O31" s="50">
        <f t="shared" ref="O31:O32" si="46">SUM(P31+Q31)</f>
        <v>0</v>
      </c>
      <c r="P31" s="50">
        <f t="shared" si="4"/>
        <v>0</v>
      </c>
      <c r="Q31" s="50">
        <f t="shared" si="5"/>
        <v>0</v>
      </c>
      <c r="R31" s="50">
        <f t="shared" ref="R31:R32" si="47">SUM(S31+T31)</f>
        <v>0</v>
      </c>
      <c r="S31" s="72"/>
      <c r="T31" s="72"/>
      <c r="U31" s="50">
        <f t="shared" ref="U31:U32" si="48">SUM(V31+W31)</f>
        <v>0</v>
      </c>
      <c r="V31" s="72"/>
      <c r="W31" s="72"/>
      <c r="X31" s="65">
        <f t="shared" si="8"/>
        <v>0</v>
      </c>
    </row>
    <row r="32" spans="1:24">
      <c r="A32" s="28" t="s">
        <v>228</v>
      </c>
      <c r="B32" s="29" t="s">
        <v>229</v>
      </c>
      <c r="C32" s="29" t="s">
        <v>195</v>
      </c>
      <c r="D32" s="29" t="s">
        <v>195</v>
      </c>
      <c r="E32" s="30" t="s">
        <v>230</v>
      </c>
      <c r="F32" s="50">
        <f t="shared" si="0"/>
        <v>423001.99999999994</v>
      </c>
      <c r="G32" s="73">
        <f>SUM(G34+G37+G41+G44+G48+G51)</f>
        <v>70626.8</v>
      </c>
      <c r="H32" s="73">
        <f>SUM(H34+H37+H41+H44+H48+H51)</f>
        <v>352375.19999999995</v>
      </c>
      <c r="I32" s="50">
        <f t="shared" si="44"/>
        <v>-3500</v>
      </c>
      <c r="J32" s="73">
        <f>SUM(J34+J37+J41+J44+J48+J51)</f>
        <v>42500</v>
      </c>
      <c r="K32" s="73">
        <f>SUM(K34+K37+K41+K44+K48+K51)</f>
        <v>-46000</v>
      </c>
      <c r="L32" s="50">
        <f t="shared" si="45"/>
        <v>-6500</v>
      </c>
      <c r="M32" s="73">
        <f>SUM(M34+M37+M41+M44+M48+M51)</f>
        <v>2500</v>
      </c>
      <c r="N32" s="73">
        <f>SUM(N34+N37+N41+N44+N48+N51)</f>
        <v>-9000</v>
      </c>
      <c r="O32" s="50">
        <f t="shared" si="46"/>
        <v>-3000</v>
      </c>
      <c r="P32" s="50">
        <f t="shared" si="4"/>
        <v>-40000</v>
      </c>
      <c r="Q32" s="50">
        <f t="shared" si="5"/>
        <v>37000</v>
      </c>
      <c r="R32" s="50">
        <f t="shared" si="47"/>
        <v>-3500</v>
      </c>
      <c r="S32" s="73">
        <f>SUM(S34+S37+S41+S44+S48+S51)</f>
        <v>2500</v>
      </c>
      <c r="T32" s="73">
        <f>SUM(T34+T37+T41+T44+T48+T51)</f>
        <v>-6000</v>
      </c>
      <c r="U32" s="50">
        <f t="shared" si="48"/>
        <v>-1500</v>
      </c>
      <c r="V32" s="73">
        <f>SUM(V34+V37+V41+V44+V48+V51)</f>
        <v>2500</v>
      </c>
      <c r="W32" s="73">
        <f>SUM(W34+W37+W41+W44+W48+W51)</f>
        <v>-4000</v>
      </c>
      <c r="X32" s="65">
        <f t="shared" si="8"/>
        <v>-3000</v>
      </c>
    </row>
    <row r="33" spans="1:24">
      <c r="A33" s="28"/>
      <c r="B33" s="29"/>
      <c r="C33" s="29"/>
      <c r="D33" s="29"/>
      <c r="E33" s="16" t="s">
        <v>5</v>
      </c>
      <c r="F33" s="50"/>
      <c r="G33" s="72"/>
      <c r="H33" s="72"/>
      <c r="I33" s="50"/>
      <c r="J33" s="72"/>
      <c r="K33" s="72"/>
      <c r="L33" s="50"/>
      <c r="M33" s="72"/>
      <c r="N33" s="72"/>
      <c r="O33" s="50"/>
      <c r="P33" s="50">
        <f t="shared" si="4"/>
        <v>0</v>
      </c>
      <c r="Q33" s="50">
        <f t="shared" si="5"/>
        <v>0</v>
      </c>
      <c r="R33" s="50"/>
      <c r="S33" s="72"/>
      <c r="T33" s="72"/>
      <c r="U33" s="50"/>
      <c r="V33" s="72"/>
      <c r="W33" s="72"/>
      <c r="X33" s="65">
        <f t="shared" si="8"/>
        <v>0</v>
      </c>
    </row>
    <row r="34" spans="1:24" ht="30.6">
      <c r="A34" s="28" t="s">
        <v>231</v>
      </c>
      <c r="B34" s="29" t="s">
        <v>229</v>
      </c>
      <c r="C34" s="29" t="s">
        <v>198</v>
      </c>
      <c r="D34" s="29" t="s">
        <v>195</v>
      </c>
      <c r="E34" s="30" t="s">
        <v>232</v>
      </c>
      <c r="F34" s="50">
        <f t="shared" si="0"/>
        <v>0</v>
      </c>
      <c r="G34" s="73">
        <f>SUM(G36)</f>
        <v>0</v>
      </c>
      <c r="H34" s="73">
        <f>SUM(H36)</f>
        <v>0</v>
      </c>
      <c r="I34" s="50">
        <f t="shared" ref="I34" si="49">SUM(J34+K34)</f>
        <v>0</v>
      </c>
      <c r="J34" s="73">
        <f>SUM(J36)</f>
        <v>0</v>
      </c>
      <c r="K34" s="73">
        <f>SUM(K36)</f>
        <v>0</v>
      </c>
      <c r="L34" s="50">
        <f t="shared" ref="L34" si="50">SUM(M34+N34)</f>
        <v>0</v>
      </c>
      <c r="M34" s="73">
        <f>SUM(M36)</f>
        <v>0</v>
      </c>
      <c r="N34" s="73">
        <f>SUM(N36)</f>
        <v>0</v>
      </c>
      <c r="O34" s="50">
        <f t="shared" ref="O34" si="51">SUM(P34+Q34)</f>
        <v>0</v>
      </c>
      <c r="P34" s="50">
        <f t="shared" si="4"/>
        <v>0</v>
      </c>
      <c r="Q34" s="50">
        <f t="shared" si="5"/>
        <v>0</v>
      </c>
      <c r="R34" s="50">
        <f t="shared" ref="R34" si="52">SUM(S34+T34)</f>
        <v>0</v>
      </c>
      <c r="S34" s="73">
        <f>SUM(S36)</f>
        <v>0</v>
      </c>
      <c r="T34" s="73">
        <f>SUM(T36)</f>
        <v>0</v>
      </c>
      <c r="U34" s="50">
        <f t="shared" ref="U34" si="53">SUM(V34+W34)</f>
        <v>0</v>
      </c>
      <c r="V34" s="73">
        <f>SUM(V36)</f>
        <v>0</v>
      </c>
      <c r="W34" s="73">
        <f>SUM(W36)</f>
        <v>0</v>
      </c>
      <c r="X34" s="65">
        <f t="shared" si="8"/>
        <v>0</v>
      </c>
    </row>
    <row r="35" spans="1:24">
      <c r="A35" s="28"/>
      <c r="B35" s="29"/>
      <c r="C35" s="29"/>
      <c r="D35" s="29"/>
      <c r="E35" s="16" t="s">
        <v>200</v>
      </c>
      <c r="F35" s="50"/>
      <c r="G35" s="72"/>
      <c r="H35" s="72"/>
      <c r="I35" s="50"/>
      <c r="J35" s="72"/>
      <c r="K35" s="72"/>
      <c r="L35" s="50"/>
      <c r="M35" s="72"/>
      <c r="N35" s="72"/>
      <c r="O35" s="50"/>
      <c r="P35" s="50">
        <f t="shared" si="4"/>
        <v>0</v>
      </c>
      <c r="Q35" s="50">
        <f t="shared" si="5"/>
        <v>0</v>
      </c>
      <c r="R35" s="50"/>
      <c r="S35" s="72"/>
      <c r="T35" s="72"/>
      <c r="U35" s="50"/>
      <c r="V35" s="72"/>
      <c r="W35" s="72"/>
      <c r="X35" s="65">
        <f t="shared" si="8"/>
        <v>0</v>
      </c>
    </row>
    <row r="36" spans="1:24" ht="20.399999999999999">
      <c r="A36" s="28" t="s">
        <v>233</v>
      </c>
      <c r="B36" s="29" t="s">
        <v>229</v>
      </c>
      <c r="C36" s="29" t="s">
        <v>198</v>
      </c>
      <c r="D36" s="29" t="s">
        <v>198</v>
      </c>
      <c r="E36" s="18" t="s">
        <v>234</v>
      </c>
      <c r="F36" s="50">
        <f t="shared" si="0"/>
        <v>0</v>
      </c>
      <c r="G36" s="72"/>
      <c r="H36" s="72"/>
      <c r="I36" s="50">
        <f t="shared" ref="I36" si="54">SUM(J36+K36)</f>
        <v>0</v>
      </c>
      <c r="J36" s="72"/>
      <c r="K36" s="72"/>
      <c r="L36" s="50">
        <f t="shared" ref="L36" si="55">SUM(M36+N36)</f>
        <v>0</v>
      </c>
      <c r="M36" s="72"/>
      <c r="N36" s="72"/>
      <c r="O36" s="50">
        <f t="shared" ref="O36:O37" si="56">SUM(P36+Q36)</f>
        <v>0</v>
      </c>
      <c r="P36" s="50">
        <f t="shared" si="4"/>
        <v>0</v>
      </c>
      <c r="Q36" s="50">
        <f t="shared" si="5"/>
        <v>0</v>
      </c>
      <c r="R36" s="50">
        <f t="shared" ref="R36:R37" si="57">SUM(S36+T36)</f>
        <v>0</v>
      </c>
      <c r="S36" s="72"/>
      <c r="T36" s="72"/>
      <c r="U36" s="50">
        <f t="shared" ref="U36:U37" si="58">SUM(V36+W36)</f>
        <v>0</v>
      </c>
      <c r="V36" s="72"/>
      <c r="W36" s="72"/>
      <c r="X36" s="65">
        <f t="shared" si="8"/>
        <v>0</v>
      </c>
    </row>
    <row r="37" spans="1:24" ht="30.6">
      <c r="A37" s="28" t="s">
        <v>235</v>
      </c>
      <c r="B37" s="29" t="s">
        <v>229</v>
      </c>
      <c r="C37" s="29" t="s">
        <v>222</v>
      </c>
      <c r="D37" s="29" t="s">
        <v>195</v>
      </c>
      <c r="E37" s="30" t="s">
        <v>236</v>
      </c>
      <c r="F37" s="50">
        <f t="shared" si="0"/>
        <v>990</v>
      </c>
      <c r="G37" s="73">
        <f>SUM(G39)</f>
        <v>990</v>
      </c>
      <c r="H37" s="73">
        <f>SUM(H40)</f>
        <v>0</v>
      </c>
      <c r="I37" s="50">
        <f>SUM(J37+K37)</f>
        <v>2500</v>
      </c>
      <c r="J37" s="73">
        <f>SUM(J40+J39)</f>
        <v>2500</v>
      </c>
      <c r="K37" s="73">
        <f>SUM(K40)</f>
        <v>0</v>
      </c>
      <c r="L37" s="50">
        <f>SUM(M37+N37)</f>
        <v>2500</v>
      </c>
      <c r="M37" s="73">
        <f>SUM(M40+M39)</f>
        <v>2500</v>
      </c>
      <c r="N37" s="73">
        <f>SUM(N40)</f>
        <v>0</v>
      </c>
      <c r="O37" s="50">
        <f t="shared" si="56"/>
        <v>0</v>
      </c>
      <c r="P37" s="50">
        <f t="shared" si="4"/>
        <v>0</v>
      </c>
      <c r="Q37" s="50">
        <f t="shared" si="5"/>
        <v>0</v>
      </c>
      <c r="R37" s="50">
        <f t="shared" si="57"/>
        <v>2500</v>
      </c>
      <c r="S37" s="73">
        <f>SUM(S40+S39)</f>
        <v>2500</v>
      </c>
      <c r="T37" s="73">
        <f>SUM(T40+T39)</f>
        <v>0</v>
      </c>
      <c r="U37" s="50">
        <f t="shared" si="58"/>
        <v>2500</v>
      </c>
      <c r="V37" s="73">
        <f>SUM(V40+V39)</f>
        <v>2500</v>
      </c>
      <c r="W37" s="73">
        <f>SUM(W40+W39)</f>
        <v>0</v>
      </c>
      <c r="X37" s="65">
        <f t="shared" si="8"/>
        <v>0</v>
      </c>
    </row>
    <row r="38" spans="1:24">
      <c r="A38" s="28"/>
      <c r="B38" s="29"/>
      <c r="C38" s="29"/>
      <c r="D38" s="29"/>
      <c r="E38" s="16" t="s">
        <v>200</v>
      </c>
      <c r="F38" s="50">
        <f t="shared" si="0"/>
        <v>0</v>
      </c>
      <c r="G38" s="72"/>
      <c r="H38" s="72"/>
      <c r="I38" s="50"/>
      <c r="J38" s="72"/>
      <c r="K38" s="72"/>
      <c r="L38" s="50"/>
      <c r="M38" s="72"/>
      <c r="N38" s="72"/>
      <c r="O38" s="50"/>
      <c r="P38" s="50">
        <f t="shared" si="4"/>
        <v>0</v>
      </c>
      <c r="Q38" s="50">
        <f t="shared" si="5"/>
        <v>0</v>
      </c>
      <c r="R38" s="50"/>
      <c r="S38" s="72"/>
      <c r="T38" s="72"/>
      <c r="U38" s="50">
        <f t="shared" ref="U38:U41" si="59">SUM(V38+W38)</f>
        <v>0</v>
      </c>
      <c r="V38" s="72"/>
      <c r="W38" s="72"/>
      <c r="X38" s="65">
        <f t="shared" si="8"/>
        <v>0</v>
      </c>
    </row>
    <row r="39" spans="1:24" ht="10.8">
      <c r="A39" s="69">
        <v>2421</v>
      </c>
      <c r="B39" s="70" t="s">
        <v>229</v>
      </c>
      <c r="C39" s="70" t="s">
        <v>222</v>
      </c>
      <c r="D39" s="70" t="s">
        <v>198</v>
      </c>
      <c r="E39" s="90" t="s">
        <v>589</v>
      </c>
      <c r="F39" s="50">
        <f t="shared" si="0"/>
        <v>990</v>
      </c>
      <c r="G39" s="72">
        <v>990</v>
      </c>
      <c r="H39" s="72"/>
      <c r="I39" s="50">
        <f t="shared" ref="I39:I41" si="60">SUM(J39+K39)</f>
        <v>2500</v>
      </c>
      <c r="J39" s="72">
        <v>2500</v>
      </c>
      <c r="K39" s="72"/>
      <c r="L39" s="50">
        <f t="shared" ref="L39" si="61">SUM(M39+N39)</f>
        <v>2500</v>
      </c>
      <c r="M39" s="72">
        <v>2500</v>
      </c>
      <c r="N39" s="72"/>
      <c r="O39" s="50"/>
      <c r="P39" s="50">
        <f t="shared" ref="P39" si="62">SUM(M39-J39)</f>
        <v>0</v>
      </c>
      <c r="Q39" s="50">
        <f t="shared" ref="Q39" si="63">SUM(N39-K39)</f>
        <v>0</v>
      </c>
      <c r="R39" s="50">
        <f t="shared" ref="R39:R41" si="64">SUM(S39+T39)</f>
        <v>2500</v>
      </c>
      <c r="S39" s="72">
        <v>2500</v>
      </c>
      <c r="T39" s="72"/>
      <c r="U39" s="50">
        <f t="shared" si="59"/>
        <v>2500</v>
      </c>
      <c r="V39" s="72">
        <v>2500</v>
      </c>
      <c r="W39" s="72"/>
      <c r="X39" s="65"/>
    </row>
    <row r="40" spans="1:24" s="49" customFormat="1">
      <c r="A40" s="28" t="s">
        <v>237</v>
      </c>
      <c r="B40" s="29" t="s">
        <v>229</v>
      </c>
      <c r="C40" s="29" t="s">
        <v>222</v>
      </c>
      <c r="D40" s="29" t="s">
        <v>238</v>
      </c>
      <c r="E40" s="18" t="s">
        <v>239</v>
      </c>
      <c r="F40" s="50">
        <f t="shared" si="0"/>
        <v>0</v>
      </c>
      <c r="G40" s="72"/>
      <c r="H40" s="72"/>
      <c r="I40" s="50">
        <f t="shared" si="60"/>
        <v>0</v>
      </c>
      <c r="J40" s="72"/>
      <c r="K40" s="72"/>
      <c r="L40" s="50">
        <f t="shared" ref="L40:L41" si="65">SUM(M40+N40)</f>
        <v>0</v>
      </c>
      <c r="M40" s="72"/>
      <c r="N40" s="72"/>
      <c r="O40" s="50">
        <f t="shared" ref="O40:O41" si="66">SUM(P40+Q40)</f>
        <v>0</v>
      </c>
      <c r="P40" s="50">
        <f t="shared" si="4"/>
        <v>0</v>
      </c>
      <c r="Q40" s="50">
        <f t="shared" si="5"/>
        <v>0</v>
      </c>
      <c r="R40" s="50">
        <f t="shared" si="64"/>
        <v>0</v>
      </c>
      <c r="S40" s="72"/>
      <c r="T40" s="72"/>
      <c r="U40" s="50">
        <f t="shared" si="59"/>
        <v>0</v>
      </c>
      <c r="V40" s="72"/>
      <c r="W40" s="72"/>
      <c r="X40" s="75">
        <f t="shared" si="8"/>
        <v>0</v>
      </c>
    </row>
    <row r="41" spans="1:24">
      <c r="A41" s="28" t="s">
        <v>240</v>
      </c>
      <c r="B41" s="29" t="s">
        <v>229</v>
      </c>
      <c r="C41" s="29" t="s">
        <v>204</v>
      </c>
      <c r="D41" s="29" t="s">
        <v>195</v>
      </c>
      <c r="E41" s="30" t="s">
        <v>241</v>
      </c>
      <c r="F41" s="50">
        <f t="shared" si="0"/>
        <v>0</v>
      </c>
      <c r="G41" s="73">
        <f>SUM(G43)</f>
        <v>0</v>
      </c>
      <c r="H41" s="73">
        <f>SUM(H43)</f>
        <v>0</v>
      </c>
      <c r="I41" s="50">
        <f t="shared" si="60"/>
        <v>0</v>
      </c>
      <c r="J41" s="73">
        <f>SUM(J43)</f>
        <v>0</v>
      </c>
      <c r="K41" s="73">
        <f>SUM(K43)</f>
        <v>0</v>
      </c>
      <c r="L41" s="50">
        <f t="shared" si="65"/>
        <v>0</v>
      </c>
      <c r="M41" s="73">
        <f>SUM(M43)</f>
        <v>0</v>
      </c>
      <c r="N41" s="73">
        <f>SUM(N43)</f>
        <v>0</v>
      </c>
      <c r="O41" s="50">
        <f t="shared" si="66"/>
        <v>0</v>
      </c>
      <c r="P41" s="50">
        <f t="shared" si="4"/>
        <v>0</v>
      </c>
      <c r="Q41" s="50">
        <f t="shared" si="5"/>
        <v>0</v>
      </c>
      <c r="R41" s="50">
        <f t="shared" si="64"/>
        <v>0</v>
      </c>
      <c r="S41" s="73">
        <f>SUM(S43)</f>
        <v>0</v>
      </c>
      <c r="T41" s="73">
        <f>SUM(T43)</f>
        <v>0</v>
      </c>
      <c r="U41" s="50">
        <f t="shared" si="59"/>
        <v>0</v>
      </c>
      <c r="V41" s="73">
        <f>SUM(V43)</f>
        <v>0</v>
      </c>
      <c r="W41" s="73">
        <f>SUM(W43)</f>
        <v>0</v>
      </c>
      <c r="X41" s="65">
        <f t="shared" si="8"/>
        <v>0</v>
      </c>
    </row>
    <row r="42" spans="1:24">
      <c r="A42" s="28"/>
      <c r="B42" s="29"/>
      <c r="C42" s="29"/>
      <c r="D42" s="29"/>
      <c r="E42" s="16" t="s">
        <v>200</v>
      </c>
      <c r="F42" s="50"/>
      <c r="G42" s="72"/>
      <c r="H42" s="72"/>
      <c r="I42" s="50"/>
      <c r="J42" s="72"/>
      <c r="K42" s="72"/>
      <c r="L42" s="50"/>
      <c r="M42" s="72"/>
      <c r="N42" s="72"/>
      <c r="O42" s="50"/>
      <c r="P42" s="50">
        <f t="shared" si="4"/>
        <v>0</v>
      </c>
      <c r="Q42" s="50">
        <f t="shared" si="5"/>
        <v>0</v>
      </c>
      <c r="R42" s="50"/>
      <c r="S42" s="72"/>
      <c r="T42" s="72"/>
      <c r="U42" s="50"/>
      <c r="V42" s="72"/>
      <c r="W42" s="72"/>
      <c r="X42" s="65">
        <f t="shared" si="8"/>
        <v>0</v>
      </c>
    </row>
    <row r="43" spans="1:24">
      <c r="A43" s="28" t="s">
        <v>242</v>
      </c>
      <c r="B43" s="29" t="s">
        <v>229</v>
      </c>
      <c r="C43" s="29" t="s">
        <v>204</v>
      </c>
      <c r="D43" s="29" t="s">
        <v>211</v>
      </c>
      <c r="E43" s="18" t="s">
        <v>243</v>
      </c>
      <c r="F43" s="50">
        <f t="shared" si="0"/>
        <v>0</v>
      </c>
      <c r="G43" s="72"/>
      <c r="H43" s="72"/>
      <c r="I43" s="50">
        <f t="shared" ref="I43:I44" si="67">SUM(J43+K43)</f>
        <v>0</v>
      </c>
      <c r="J43" s="72"/>
      <c r="K43" s="72"/>
      <c r="L43" s="50">
        <f t="shared" ref="L43:L44" si="68">SUM(M43+N43)</f>
        <v>0</v>
      </c>
      <c r="M43" s="72"/>
      <c r="N43" s="72"/>
      <c r="O43" s="50">
        <f t="shared" ref="O43:O44" si="69">SUM(P43+Q43)</f>
        <v>0</v>
      </c>
      <c r="P43" s="50">
        <f t="shared" si="4"/>
        <v>0</v>
      </c>
      <c r="Q43" s="50">
        <f t="shared" si="5"/>
        <v>0</v>
      </c>
      <c r="R43" s="50">
        <f t="shared" ref="R43:R44" si="70">SUM(S43+T43)</f>
        <v>0</v>
      </c>
      <c r="S43" s="72"/>
      <c r="T43" s="72"/>
      <c r="U43" s="50">
        <f t="shared" ref="U43:U44" si="71">SUM(V43+W43)</f>
        <v>0</v>
      </c>
      <c r="V43" s="72"/>
      <c r="W43" s="72"/>
      <c r="X43" s="65">
        <f t="shared" si="8"/>
        <v>0</v>
      </c>
    </row>
    <row r="44" spans="1:24">
      <c r="A44" s="28" t="s">
        <v>244</v>
      </c>
      <c r="B44" s="29" t="s">
        <v>229</v>
      </c>
      <c r="C44" s="29" t="s">
        <v>211</v>
      </c>
      <c r="D44" s="29" t="s">
        <v>195</v>
      </c>
      <c r="E44" s="30" t="s">
        <v>245</v>
      </c>
      <c r="F44" s="50">
        <f t="shared" si="0"/>
        <v>646730.5</v>
      </c>
      <c r="G44" s="73">
        <f>SUM(G46:G47)</f>
        <v>69636.800000000003</v>
      </c>
      <c r="H44" s="73">
        <f>SUM(H46:H47)</f>
        <v>577093.69999999995</v>
      </c>
      <c r="I44" s="50">
        <f t="shared" si="67"/>
        <v>194000</v>
      </c>
      <c r="J44" s="73">
        <f>SUM(J46:J47)</f>
        <v>40000</v>
      </c>
      <c r="K44" s="73">
        <f>SUM(K46:K47)</f>
        <v>154000</v>
      </c>
      <c r="L44" s="50">
        <f t="shared" si="68"/>
        <v>75000</v>
      </c>
      <c r="M44" s="73">
        <f>SUM(M46:M47)</f>
        <v>0</v>
      </c>
      <c r="N44" s="73">
        <f>SUM(N46:N47)</f>
        <v>75000</v>
      </c>
      <c r="O44" s="50">
        <f t="shared" si="69"/>
        <v>-119000</v>
      </c>
      <c r="P44" s="50">
        <f t="shared" si="4"/>
        <v>-40000</v>
      </c>
      <c r="Q44" s="50">
        <f t="shared" si="5"/>
        <v>-79000</v>
      </c>
      <c r="R44" s="50">
        <f t="shared" si="70"/>
        <v>76000</v>
      </c>
      <c r="S44" s="73">
        <f>SUM(S46:S47)</f>
        <v>0</v>
      </c>
      <c r="T44" s="73">
        <f>SUM(T46:T47)</f>
        <v>76000</v>
      </c>
      <c r="U44" s="50">
        <f t="shared" si="71"/>
        <v>76000</v>
      </c>
      <c r="V44" s="73">
        <f>SUM(V46:V47)</f>
        <v>0</v>
      </c>
      <c r="W44" s="73">
        <f>SUM(W46:W47)</f>
        <v>76000</v>
      </c>
      <c r="X44" s="65">
        <f t="shared" si="8"/>
        <v>-119000</v>
      </c>
    </row>
    <row r="45" spans="1:24">
      <c r="A45" s="28"/>
      <c r="B45" s="29"/>
      <c r="C45" s="29"/>
      <c r="D45" s="29"/>
      <c r="E45" s="16" t="s">
        <v>200</v>
      </c>
      <c r="F45" s="50"/>
      <c r="G45" s="72"/>
      <c r="H45" s="72"/>
      <c r="I45" s="50"/>
      <c r="J45" s="72"/>
      <c r="K45" s="72"/>
      <c r="L45" s="50"/>
      <c r="M45" s="72"/>
      <c r="N45" s="72"/>
      <c r="O45" s="50"/>
      <c r="P45" s="50">
        <f t="shared" si="4"/>
        <v>0</v>
      </c>
      <c r="Q45" s="50">
        <f t="shared" si="5"/>
        <v>0</v>
      </c>
      <c r="R45" s="50"/>
      <c r="S45" s="72"/>
      <c r="T45" s="72"/>
      <c r="U45" s="50"/>
      <c r="V45" s="72"/>
      <c r="W45" s="72"/>
      <c r="X45" s="65">
        <f t="shared" si="8"/>
        <v>0</v>
      </c>
    </row>
    <row r="46" spans="1:24">
      <c r="A46" s="28" t="s">
        <v>246</v>
      </c>
      <c r="B46" s="29" t="s">
        <v>229</v>
      </c>
      <c r="C46" s="29" t="s">
        <v>211</v>
      </c>
      <c r="D46" s="29" t="s">
        <v>198</v>
      </c>
      <c r="E46" s="18" t="s">
        <v>247</v>
      </c>
      <c r="F46" s="50">
        <f t="shared" si="0"/>
        <v>646730.5</v>
      </c>
      <c r="G46" s="72">
        <v>69636.800000000003</v>
      </c>
      <c r="H46" s="72">
        <v>577093.69999999995</v>
      </c>
      <c r="I46" s="50">
        <f t="shared" ref="I46:I48" si="72">SUM(J46+K46)</f>
        <v>194000</v>
      </c>
      <c r="J46" s="72">
        <v>40000</v>
      </c>
      <c r="K46" s="72">
        <v>154000</v>
      </c>
      <c r="L46" s="50">
        <f t="shared" ref="L46:L48" si="73">SUM(M46+N46)</f>
        <v>75000</v>
      </c>
      <c r="M46" s="72"/>
      <c r="N46" s="72">
        <v>75000</v>
      </c>
      <c r="O46" s="50">
        <f t="shared" ref="O46:O48" si="74">SUM(P46+Q46)</f>
        <v>-119000</v>
      </c>
      <c r="P46" s="50">
        <f t="shared" si="4"/>
        <v>-40000</v>
      </c>
      <c r="Q46" s="50">
        <f t="shared" si="5"/>
        <v>-79000</v>
      </c>
      <c r="R46" s="50">
        <f t="shared" ref="R46:R48" si="75">SUM(S46+T46)</f>
        <v>76000</v>
      </c>
      <c r="S46" s="72"/>
      <c r="T46" s="72">
        <v>76000</v>
      </c>
      <c r="U46" s="50">
        <f t="shared" ref="U46:U48" si="76">SUM(V46+W46)</f>
        <v>76000</v>
      </c>
      <c r="V46" s="72"/>
      <c r="W46" s="72">
        <v>76000</v>
      </c>
      <c r="X46" s="65">
        <f t="shared" si="8"/>
        <v>-119000</v>
      </c>
    </row>
    <row r="47" spans="1:24">
      <c r="A47" s="28" t="s">
        <v>248</v>
      </c>
      <c r="B47" s="29" t="s">
        <v>229</v>
      </c>
      <c r="C47" s="29" t="s">
        <v>211</v>
      </c>
      <c r="D47" s="29" t="s">
        <v>211</v>
      </c>
      <c r="E47" s="18" t="s">
        <v>249</v>
      </c>
      <c r="F47" s="50">
        <f t="shared" si="0"/>
        <v>0</v>
      </c>
      <c r="G47" s="72"/>
      <c r="H47" s="72"/>
      <c r="I47" s="50">
        <f t="shared" si="72"/>
        <v>0</v>
      </c>
      <c r="J47" s="72"/>
      <c r="K47" s="72"/>
      <c r="L47" s="50">
        <f t="shared" si="73"/>
        <v>0</v>
      </c>
      <c r="M47" s="72"/>
      <c r="N47" s="72"/>
      <c r="O47" s="50">
        <f t="shared" si="74"/>
        <v>0</v>
      </c>
      <c r="P47" s="50">
        <f t="shared" si="4"/>
        <v>0</v>
      </c>
      <c r="Q47" s="50">
        <f t="shared" si="5"/>
        <v>0</v>
      </c>
      <c r="R47" s="50">
        <f t="shared" si="75"/>
        <v>0</v>
      </c>
      <c r="S47" s="72"/>
      <c r="T47" s="72"/>
      <c r="U47" s="50">
        <f t="shared" si="76"/>
        <v>0</v>
      </c>
      <c r="V47" s="72"/>
      <c r="W47" s="72"/>
      <c r="X47" s="65">
        <f t="shared" si="8"/>
        <v>0</v>
      </c>
    </row>
    <row r="48" spans="1:24">
      <c r="A48" s="28" t="s">
        <v>250</v>
      </c>
      <c r="B48" s="29" t="s">
        <v>229</v>
      </c>
      <c r="C48" s="29" t="s">
        <v>251</v>
      </c>
      <c r="D48" s="29" t="s">
        <v>195</v>
      </c>
      <c r="E48" s="30" t="s">
        <v>252</v>
      </c>
      <c r="F48" s="50">
        <f t="shared" si="0"/>
        <v>0</v>
      </c>
      <c r="G48" s="73">
        <f>SUM(G50)</f>
        <v>0</v>
      </c>
      <c r="H48" s="73">
        <f>SUM(H50)</f>
        <v>0</v>
      </c>
      <c r="I48" s="50">
        <f t="shared" si="72"/>
        <v>0</v>
      </c>
      <c r="J48" s="73">
        <f>SUM(J50)</f>
        <v>0</v>
      </c>
      <c r="K48" s="73">
        <f>SUM(K50)</f>
        <v>0</v>
      </c>
      <c r="L48" s="50">
        <f t="shared" si="73"/>
        <v>0</v>
      </c>
      <c r="M48" s="73">
        <f>SUM(M50)</f>
        <v>0</v>
      </c>
      <c r="N48" s="73">
        <f>SUM(N50)</f>
        <v>0</v>
      </c>
      <c r="O48" s="50">
        <f t="shared" si="74"/>
        <v>0</v>
      </c>
      <c r="P48" s="50">
        <f t="shared" si="4"/>
        <v>0</v>
      </c>
      <c r="Q48" s="50">
        <f t="shared" si="5"/>
        <v>0</v>
      </c>
      <c r="R48" s="50">
        <f t="shared" si="75"/>
        <v>0</v>
      </c>
      <c r="S48" s="73">
        <f>SUM(S50)</f>
        <v>0</v>
      </c>
      <c r="T48" s="73">
        <f>SUM(T50)</f>
        <v>0</v>
      </c>
      <c r="U48" s="50">
        <f t="shared" si="76"/>
        <v>0</v>
      </c>
      <c r="V48" s="73">
        <f>SUM(V50)</f>
        <v>0</v>
      </c>
      <c r="W48" s="73">
        <f>SUM(W50)</f>
        <v>0</v>
      </c>
      <c r="X48" s="65">
        <f t="shared" si="8"/>
        <v>0</v>
      </c>
    </row>
    <row r="49" spans="1:256">
      <c r="A49" s="28"/>
      <c r="B49" s="29"/>
      <c r="C49" s="29"/>
      <c r="D49" s="29"/>
      <c r="E49" s="16" t="s">
        <v>200</v>
      </c>
      <c r="F49" s="50"/>
      <c r="G49" s="72"/>
      <c r="H49" s="72"/>
      <c r="I49" s="50"/>
      <c r="J49" s="72"/>
      <c r="K49" s="72"/>
      <c r="L49" s="50"/>
      <c r="M49" s="72"/>
      <c r="N49" s="72"/>
      <c r="O49" s="50"/>
      <c r="P49" s="50">
        <f t="shared" si="4"/>
        <v>0</v>
      </c>
      <c r="Q49" s="50">
        <f t="shared" si="5"/>
        <v>0</v>
      </c>
      <c r="R49" s="50"/>
      <c r="S49" s="72"/>
      <c r="T49" s="72"/>
      <c r="U49" s="50"/>
      <c r="V49" s="72"/>
      <c r="W49" s="72"/>
      <c r="X49" s="65">
        <f t="shared" si="8"/>
        <v>0</v>
      </c>
    </row>
    <row r="50" spans="1:256">
      <c r="A50" s="28" t="s">
        <v>253</v>
      </c>
      <c r="B50" s="29" t="s">
        <v>229</v>
      </c>
      <c r="C50" s="29" t="s">
        <v>251</v>
      </c>
      <c r="D50" s="29" t="s">
        <v>204</v>
      </c>
      <c r="E50" s="16" t="s">
        <v>254</v>
      </c>
      <c r="F50" s="50">
        <f t="shared" si="0"/>
        <v>0</v>
      </c>
      <c r="G50" s="72"/>
      <c r="H50" s="72"/>
      <c r="I50" s="50">
        <f t="shared" ref="I50:I51" si="77">SUM(J50+K50)</f>
        <v>0</v>
      </c>
      <c r="J50" s="72"/>
      <c r="K50" s="72"/>
      <c r="L50" s="50">
        <f t="shared" ref="L50:L51" si="78">SUM(M50+N50)</f>
        <v>0</v>
      </c>
      <c r="M50" s="72"/>
      <c r="N50" s="72"/>
      <c r="O50" s="50">
        <f t="shared" ref="O50:O51" si="79">SUM(P50+Q50)</f>
        <v>0</v>
      </c>
      <c r="P50" s="50">
        <f t="shared" si="4"/>
        <v>0</v>
      </c>
      <c r="Q50" s="50">
        <f t="shared" si="5"/>
        <v>0</v>
      </c>
      <c r="R50" s="50">
        <f t="shared" ref="R50:R51" si="80">SUM(S50+T50)</f>
        <v>0</v>
      </c>
      <c r="S50" s="72"/>
      <c r="T50" s="72"/>
      <c r="U50" s="50">
        <f t="shared" ref="U50:U51" si="81">SUM(V50+W50)</f>
        <v>0</v>
      </c>
      <c r="V50" s="72"/>
      <c r="W50" s="72"/>
      <c r="X50" s="65">
        <f t="shared" si="8"/>
        <v>0</v>
      </c>
    </row>
    <row r="51" spans="1:256" ht="20.399999999999999">
      <c r="A51" s="28" t="s">
        <v>255</v>
      </c>
      <c r="B51" s="29" t="s">
        <v>229</v>
      </c>
      <c r="C51" s="29" t="s">
        <v>256</v>
      </c>
      <c r="D51" s="29" t="s">
        <v>195</v>
      </c>
      <c r="E51" s="30" t="s">
        <v>257</v>
      </c>
      <c r="F51" s="50">
        <f t="shared" si="0"/>
        <v>-224718.5</v>
      </c>
      <c r="G51" s="73">
        <f>SUM(G53)</f>
        <v>0</v>
      </c>
      <c r="H51" s="73">
        <f>SUM(H53)</f>
        <v>-224718.5</v>
      </c>
      <c r="I51" s="50">
        <f t="shared" si="77"/>
        <v>-200000</v>
      </c>
      <c r="J51" s="73">
        <f>SUM(J53)</f>
        <v>0</v>
      </c>
      <c r="K51" s="73">
        <f>SUM(K53)</f>
        <v>-200000</v>
      </c>
      <c r="L51" s="50">
        <f t="shared" si="78"/>
        <v>-84000</v>
      </c>
      <c r="M51" s="73">
        <f>SUM(M53)</f>
        <v>0</v>
      </c>
      <c r="N51" s="73">
        <f>SUM(N53)</f>
        <v>-84000</v>
      </c>
      <c r="O51" s="50">
        <f t="shared" si="79"/>
        <v>116000</v>
      </c>
      <c r="P51" s="50">
        <f t="shared" si="4"/>
        <v>0</v>
      </c>
      <c r="Q51" s="50">
        <f t="shared" si="5"/>
        <v>116000</v>
      </c>
      <c r="R51" s="50">
        <f t="shared" si="80"/>
        <v>-82000</v>
      </c>
      <c r="S51" s="73">
        <f>SUM(S53)</f>
        <v>0</v>
      </c>
      <c r="T51" s="73">
        <f>SUM(T53)</f>
        <v>-82000</v>
      </c>
      <c r="U51" s="50">
        <f t="shared" si="81"/>
        <v>-80000</v>
      </c>
      <c r="V51" s="73">
        <f>SUM(V53)</f>
        <v>0</v>
      </c>
      <c r="W51" s="73">
        <f>SUM(W53)</f>
        <v>-80000</v>
      </c>
      <c r="X51" s="65">
        <f t="shared" si="8"/>
        <v>116000</v>
      </c>
    </row>
    <row r="52" spans="1:256">
      <c r="A52" s="28"/>
      <c r="B52" s="29"/>
      <c r="C52" s="29"/>
      <c r="D52" s="29"/>
      <c r="E52" s="16" t="s">
        <v>200</v>
      </c>
      <c r="F52" s="50"/>
      <c r="G52" s="72"/>
      <c r="H52" s="72"/>
      <c r="I52" s="50"/>
      <c r="J52" s="72"/>
      <c r="K52" s="72"/>
      <c r="L52" s="50"/>
      <c r="M52" s="72"/>
      <c r="N52" s="72"/>
      <c r="O52" s="50"/>
      <c r="P52" s="50">
        <f t="shared" si="4"/>
        <v>0</v>
      </c>
      <c r="Q52" s="50">
        <f t="shared" si="5"/>
        <v>0</v>
      </c>
      <c r="R52" s="50"/>
      <c r="S52" s="72"/>
      <c r="T52" s="72"/>
      <c r="U52" s="50"/>
      <c r="V52" s="72"/>
      <c r="W52" s="72"/>
      <c r="X52" s="65">
        <f t="shared" si="8"/>
        <v>0</v>
      </c>
    </row>
    <row r="53" spans="1:256" ht="20.399999999999999">
      <c r="A53" s="28" t="s">
        <v>258</v>
      </c>
      <c r="B53" s="29" t="s">
        <v>229</v>
      </c>
      <c r="C53" s="29" t="s">
        <v>256</v>
      </c>
      <c r="D53" s="29" t="s">
        <v>198</v>
      </c>
      <c r="E53" s="16" t="s">
        <v>257</v>
      </c>
      <c r="F53" s="50">
        <f t="shared" si="0"/>
        <v>-224718.5</v>
      </c>
      <c r="G53" s="72"/>
      <c r="H53" s="72">
        <v>-224718.5</v>
      </c>
      <c r="I53" s="50">
        <f t="shared" ref="I53:I54" si="82">SUM(J53+K53)</f>
        <v>-200000</v>
      </c>
      <c r="J53" s="72"/>
      <c r="K53" s="72">
        <v>-200000</v>
      </c>
      <c r="L53" s="50">
        <f t="shared" ref="L53:L54" si="83">SUM(M53+N53)</f>
        <v>-84000</v>
      </c>
      <c r="M53" s="72"/>
      <c r="N53" s="72">
        <v>-84000</v>
      </c>
      <c r="O53" s="50">
        <f t="shared" ref="O53:O54" si="84">SUM(P53+Q53)</f>
        <v>116000</v>
      </c>
      <c r="P53" s="50">
        <f t="shared" si="4"/>
        <v>0</v>
      </c>
      <c r="Q53" s="50">
        <f t="shared" si="5"/>
        <v>116000</v>
      </c>
      <c r="R53" s="50">
        <f t="shared" ref="R53:R54" si="85">SUM(S53+T53)</f>
        <v>-82000</v>
      </c>
      <c r="S53" s="72"/>
      <c r="T53" s="72">
        <v>-82000</v>
      </c>
      <c r="U53" s="50">
        <f t="shared" ref="U53:U54" si="86">SUM(V53+W53)</f>
        <v>-80000</v>
      </c>
      <c r="V53" s="72"/>
      <c r="W53" s="72">
        <v>-80000</v>
      </c>
      <c r="X53" s="65">
        <f t="shared" si="8"/>
        <v>116000</v>
      </c>
    </row>
    <row r="54" spans="1:256">
      <c r="A54" s="28" t="s">
        <v>259</v>
      </c>
      <c r="B54" s="29" t="s">
        <v>260</v>
      </c>
      <c r="C54" s="29" t="s">
        <v>195</v>
      </c>
      <c r="D54" s="29" t="s">
        <v>195</v>
      </c>
      <c r="E54" s="30" t="s">
        <v>261</v>
      </c>
      <c r="F54" s="50">
        <f t="shared" si="0"/>
        <v>265944.3</v>
      </c>
      <c r="G54" s="73">
        <f>SUM(G56+G59+G62+G65)</f>
        <v>264262.3</v>
      </c>
      <c r="H54" s="73">
        <f>SUM(H56+H59+H62+H65)</f>
        <v>1682</v>
      </c>
      <c r="I54" s="50">
        <f t="shared" si="82"/>
        <v>226774</v>
      </c>
      <c r="J54" s="73">
        <f>SUM(J56+J59+J62+J65)</f>
        <v>226774</v>
      </c>
      <c r="K54" s="73">
        <f>SUM(K56+K59+K62+K65)</f>
        <v>0</v>
      </c>
      <c r="L54" s="50">
        <f t="shared" si="83"/>
        <v>236433.8</v>
      </c>
      <c r="M54" s="73">
        <f>SUM(M56+M59+M62+M65)</f>
        <v>236433.8</v>
      </c>
      <c r="N54" s="73">
        <f>SUM(N56+N59+N62+N65)</f>
        <v>0</v>
      </c>
      <c r="O54" s="50">
        <f t="shared" si="84"/>
        <v>9659.7999999999884</v>
      </c>
      <c r="P54" s="50">
        <f t="shared" si="4"/>
        <v>9659.7999999999884</v>
      </c>
      <c r="Q54" s="50">
        <f t="shared" si="5"/>
        <v>0</v>
      </c>
      <c r="R54" s="50">
        <f t="shared" si="85"/>
        <v>236433.8</v>
      </c>
      <c r="S54" s="73">
        <f>SUM(S56+S59+S62+S65)</f>
        <v>236433.8</v>
      </c>
      <c r="T54" s="73">
        <f>SUM(T56+T59+T62+T65)</f>
        <v>0</v>
      </c>
      <c r="U54" s="50">
        <f t="shared" si="86"/>
        <v>236433.8</v>
      </c>
      <c r="V54" s="73">
        <f>SUM(V56+V59+V62+V65)</f>
        <v>236433.8</v>
      </c>
      <c r="W54" s="73">
        <f>SUM(W56+W59+W62+W65)</f>
        <v>0</v>
      </c>
      <c r="X54" s="65">
        <f t="shared" si="8"/>
        <v>9659.7999999999884</v>
      </c>
    </row>
    <row r="55" spans="1:256">
      <c r="A55" s="28"/>
      <c r="B55" s="29"/>
      <c r="C55" s="29"/>
      <c r="D55" s="29"/>
      <c r="E55" s="16" t="s">
        <v>5</v>
      </c>
      <c r="F55" s="50"/>
      <c r="G55" s="72"/>
      <c r="H55" s="72"/>
      <c r="I55" s="50"/>
      <c r="J55" s="72"/>
      <c r="K55" s="72"/>
      <c r="L55" s="50"/>
      <c r="M55" s="72"/>
      <c r="N55" s="72"/>
      <c r="O55" s="50"/>
      <c r="P55" s="50">
        <f t="shared" si="4"/>
        <v>0</v>
      </c>
      <c r="Q55" s="50">
        <f t="shared" si="5"/>
        <v>0</v>
      </c>
      <c r="R55" s="50"/>
      <c r="S55" s="72"/>
      <c r="T55" s="72"/>
      <c r="U55" s="50"/>
      <c r="V55" s="72"/>
      <c r="W55" s="72"/>
      <c r="X55" s="65">
        <f t="shared" si="8"/>
        <v>0</v>
      </c>
    </row>
    <row r="56" spans="1:256" s="5" customFormat="1">
      <c r="A56" s="57" t="s">
        <v>262</v>
      </c>
      <c r="B56" s="55" t="s">
        <v>260</v>
      </c>
      <c r="C56" s="55" t="s">
        <v>198</v>
      </c>
      <c r="D56" s="55" t="s">
        <v>195</v>
      </c>
      <c r="E56" s="31" t="s">
        <v>263</v>
      </c>
      <c r="F56" s="50">
        <f t="shared" si="0"/>
        <v>265944.3</v>
      </c>
      <c r="G56" s="73">
        <f>SUM(G58)</f>
        <v>264262.3</v>
      </c>
      <c r="H56" s="73">
        <f>SUM(H58)</f>
        <v>1682</v>
      </c>
      <c r="I56" s="50">
        <f t="shared" ref="I56" si="87">SUM(J56+K56)</f>
        <v>226774</v>
      </c>
      <c r="J56" s="73">
        <f>SUM(J58)</f>
        <v>226774</v>
      </c>
      <c r="K56" s="73">
        <f>SUM(K58)</f>
        <v>0</v>
      </c>
      <c r="L56" s="50">
        <f t="shared" ref="L56" si="88">SUM(M56+N56)</f>
        <v>236433.8</v>
      </c>
      <c r="M56" s="73">
        <f>SUM(M58)</f>
        <v>236433.8</v>
      </c>
      <c r="N56" s="73">
        <f>SUM(N58)</f>
        <v>0</v>
      </c>
      <c r="O56" s="50">
        <f t="shared" ref="O56" si="89">SUM(P56+Q56)</f>
        <v>9659.7999999999884</v>
      </c>
      <c r="P56" s="50">
        <f t="shared" si="4"/>
        <v>9659.7999999999884</v>
      </c>
      <c r="Q56" s="50">
        <f t="shared" si="5"/>
        <v>0</v>
      </c>
      <c r="R56" s="50">
        <f t="shared" ref="R56" si="90">SUM(S56+T56)</f>
        <v>236433.8</v>
      </c>
      <c r="S56" s="73">
        <f>SUM(S58)</f>
        <v>236433.8</v>
      </c>
      <c r="T56" s="73">
        <f>SUM(T58)</f>
        <v>0</v>
      </c>
      <c r="U56" s="50">
        <f t="shared" ref="U56" si="91">SUM(V56+W56)</f>
        <v>236433.8</v>
      </c>
      <c r="V56" s="73">
        <f>SUM(V58)</f>
        <v>236433.8</v>
      </c>
      <c r="W56" s="73">
        <f>SUM(W58)</f>
        <v>0</v>
      </c>
      <c r="X56" s="65">
        <f t="shared" si="8"/>
        <v>9659.7999999999884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>
      <c r="A57" s="28"/>
      <c r="B57" s="29"/>
      <c r="C57" s="29"/>
      <c r="D57" s="29"/>
      <c r="E57" s="16" t="s">
        <v>200</v>
      </c>
      <c r="F57" s="50"/>
      <c r="G57" s="72"/>
      <c r="H57" s="72"/>
      <c r="I57" s="50"/>
      <c r="J57" s="72"/>
      <c r="K57" s="72"/>
      <c r="L57" s="50"/>
      <c r="M57" s="72"/>
      <c r="N57" s="72"/>
      <c r="O57" s="50"/>
      <c r="P57" s="50">
        <f t="shared" si="4"/>
        <v>0</v>
      </c>
      <c r="Q57" s="50">
        <f t="shared" si="5"/>
        <v>0</v>
      </c>
      <c r="R57" s="50"/>
      <c r="S57" s="72"/>
      <c r="T57" s="72"/>
      <c r="U57" s="50"/>
      <c r="V57" s="72"/>
      <c r="W57" s="72"/>
      <c r="X57" s="65">
        <f t="shared" si="8"/>
        <v>0</v>
      </c>
    </row>
    <row r="58" spans="1:256">
      <c r="A58" s="28" t="s">
        <v>264</v>
      </c>
      <c r="B58" s="29" t="s">
        <v>260</v>
      </c>
      <c r="C58" s="29" t="s">
        <v>198</v>
      </c>
      <c r="D58" s="29" t="s">
        <v>198</v>
      </c>
      <c r="E58" s="16" t="s">
        <v>263</v>
      </c>
      <c r="F58" s="50">
        <f t="shared" si="0"/>
        <v>265944.3</v>
      </c>
      <c r="G58" s="72">
        <v>264262.3</v>
      </c>
      <c r="H58" s="72">
        <v>1682</v>
      </c>
      <c r="I58" s="50">
        <f t="shared" ref="I58:I59" si="92">SUM(J58+K58)</f>
        <v>226774</v>
      </c>
      <c r="J58" s="72">
        <v>226774</v>
      </c>
      <c r="K58" s="72"/>
      <c r="L58" s="50">
        <f t="shared" ref="L58:L59" si="93">SUM(M58+N58)</f>
        <v>236433.8</v>
      </c>
      <c r="M58" s="72">
        <v>236433.8</v>
      </c>
      <c r="N58" s="72"/>
      <c r="O58" s="50">
        <f t="shared" ref="O58:O59" si="94">SUM(P58+Q58)</f>
        <v>9659.7999999999884</v>
      </c>
      <c r="P58" s="50">
        <f t="shared" si="4"/>
        <v>9659.7999999999884</v>
      </c>
      <c r="Q58" s="50">
        <f t="shared" si="5"/>
        <v>0</v>
      </c>
      <c r="R58" s="50">
        <f t="shared" ref="R58:R59" si="95">SUM(S58+T58)</f>
        <v>236433.8</v>
      </c>
      <c r="S58" s="72">
        <v>236433.8</v>
      </c>
      <c r="T58" s="72"/>
      <c r="U58" s="50">
        <f t="shared" ref="U58:U59" si="96">SUM(V58+W58)</f>
        <v>236433.8</v>
      </c>
      <c r="V58" s="72">
        <v>236433.8</v>
      </c>
      <c r="W58" s="72"/>
      <c r="X58" s="65">
        <f t="shared" si="8"/>
        <v>9659.7999999999884</v>
      </c>
    </row>
    <row r="59" spans="1:256" s="5" customFormat="1">
      <c r="A59" s="57" t="s">
        <v>265</v>
      </c>
      <c r="B59" s="55" t="s">
        <v>260</v>
      </c>
      <c r="C59" s="55" t="s">
        <v>222</v>
      </c>
      <c r="D59" s="55" t="s">
        <v>195</v>
      </c>
      <c r="E59" s="31" t="s">
        <v>266</v>
      </c>
      <c r="F59" s="50">
        <f t="shared" si="0"/>
        <v>0</v>
      </c>
      <c r="G59" s="73">
        <f>SUM(G61)</f>
        <v>0</v>
      </c>
      <c r="H59" s="73">
        <f>SUM(H61)</f>
        <v>0</v>
      </c>
      <c r="I59" s="50">
        <f t="shared" si="92"/>
        <v>0</v>
      </c>
      <c r="J59" s="73">
        <f>SUM(J61)</f>
        <v>0</v>
      </c>
      <c r="K59" s="73">
        <f>SUM(K61)</f>
        <v>0</v>
      </c>
      <c r="L59" s="50">
        <f t="shared" si="93"/>
        <v>0</v>
      </c>
      <c r="M59" s="73">
        <f>SUM(M61)</f>
        <v>0</v>
      </c>
      <c r="N59" s="73">
        <f>SUM(N61)</f>
        <v>0</v>
      </c>
      <c r="O59" s="50">
        <f t="shared" si="94"/>
        <v>0</v>
      </c>
      <c r="P59" s="50">
        <f t="shared" si="4"/>
        <v>0</v>
      </c>
      <c r="Q59" s="50">
        <f t="shared" si="5"/>
        <v>0</v>
      </c>
      <c r="R59" s="50">
        <f t="shared" si="95"/>
        <v>0</v>
      </c>
      <c r="S59" s="73">
        <f>SUM(S61)</f>
        <v>0</v>
      </c>
      <c r="T59" s="73">
        <f>SUM(T61)</f>
        <v>0</v>
      </c>
      <c r="U59" s="50">
        <f t="shared" si="96"/>
        <v>0</v>
      </c>
      <c r="V59" s="73">
        <f>SUM(V61)</f>
        <v>0</v>
      </c>
      <c r="W59" s="73">
        <f>SUM(W61)</f>
        <v>0</v>
      </c>
      <c r="X59" s="65">
        <f t="shared" si="8"/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>
      <c r="A60" s="28"/>
      <c r="B60" s="29"/>
      <c r="C60" s="29"/>
      <c r="D60" s="29"/>
      <c r="E60" s="16" t="s">
        <v>200</v>
      </c>
      <c r="F60" s="50"/>
      <c r="G60" s="72"/>
      <c r="H60" s="72"/>
      <c r="I60" s="50"/>
      <c r="J60" s="72"/>
      <c r="K60" s="72"/>
      <c r="L60" s="50"/>
      <c r="M60" s="72"/>
      <c r="N60" s="72"/>
      <c r="O60" s="50"/>
      <c r="P60" s="50">
        <f t="shared" si="4"/>
        <v>0</v>
      </c>
      <c r="Q60" s="50">
        <f t="shared" si="5"/>
        <v>0</v>
      </c>
      <c r="R60" s="50"/>
      <c r="S60" s="72"/>
      <c r="T60" s="72"/>
      <c r="U60" s="50"/>
      <c r="V60" s="72"/>
      <c r="W60" s="72"/>
      <c r="X60" s="65">
        <f t="shared" si="8"/>
        <v>0</v>
      </c>
    </row>
    <row r="61" spans="1:256">
      <c r="A61" s="28" t="s">
        <v>267</v>
      </c>
      <c r="B61" s="29" t="s">
        <v>260</v>
      </c>
      <c r="C61" s="29" t="s">
        <v>222</v>
      </c>
      <c r="D61" s="29" t="s">
        <v>198</v>
      </c>
      <c r="E61" s="16" t="s">
        <v>266</v>
      </c>
      <c r="F61" s="50">
        <f t="shared" si="0"/>
        <v>0</v>
      </c>
      <c r="G61" s="72"/>
      <c r="H61" s="72"/>
      <c r="I61" s="50">
        <f t="shared" ref="I61:I62" si="97">SUM(J61+K61)</f>
        <v>0</v>
      </c>
      <c r="J61" s="72"/>
      <c r="K61" s="72"/>
      <c r="L61" s="50">
        <f t="shared" ref="L61:L62" si="98">SUM(M61+N61)</f>
        <v>0</v>
      </c>
      <c r="M61" s="72"/>
      <c r="N61" s="72"/>
      <c r="O61" s="50">
        <f t="shared" ref="O61:O62" si="99">SUM(P61+Q61)</f>
        <v>0</v>
      </c>
      <c r="P61" s="50">
        <f t="shared" si="4"/>
        <v>0</v>
      </c>
      <c r="Q61" s="50">
        <f t="shared" si="5"/>
        <v>0</v>
      </c>
      <c r="R61" s="50">
        <f t="shared" ref="R61:R62" si="100">SUM(S61+T61)</f>
        <v>0</v>
      </c>
      <c r="S61" s="72"/>
      <c r="T61" s="72"/>
      <c r="U61" s="50">
        <f t="shared" ref="U61:U62" si="101">SUM(V61+W61)</f>
        <v>0</v>
      </c>
      <c r="V61" s="72"/>
      <c r="W61" s="72"/>
      <c r="X61" s="65">
        <f t="shared" si="8"/>
        <v>0</v>
      </c>
    </row>
    <row r="62" spans="1:256" s="5" customFormat="1" ht="20.399999999999999">
      <c r="A62" s="57" t="s">
        <v>268</v>
      </c>
      <c r="B62" s="55" t="s">
        <v>260</v>
      </c>
      <c r="C62" s="55" t="s">
        <v>204</v>
      </c>
      <c r="D62" s="55" t="s">
        <v>195</v>
      </c>
      <c r="E62" s="31" t="s">
        <v>269</v>
      </c>
      <c r="F62" s="50">
        <f t="shared" si="0"/>
        <v>0</v>
      </c>
      <c r="G62" s="73">
        <f>SUM(G64)</f>
        <v>0</v>
      </c>
      <c r="H62" s="73">
        <f>SUM(H64)</f>
        <v>0</v>
      </c>
      <c r="I62" s="50">
        <f t="shared" si="97"/>
        <v>0</v>
      </c>
      <c r="J62" s="73">
        <f>SUM(J64)</f>
        <v>0</v>
      </c>
      <c r="K62" s="73">
        <f>SUM(K64)</f>
        <v>0</v>
      </c>
      <c r="L62" s="50">
        <f t="shared" si="98"/>
        <v>0</v>
      </c>
      <c r="M62" s="73">
        <f>SUM(M64)</f>
        <v>0</v>
      </c>
      <c r="N62" s="73">
        <f>SUM(N64)</f>
        <v>0</v>
      </c>
      <c r="O62" s="50">
        <f t="shared" si="99"/>
        <v>0</v>
      </c>
      <c r="P62" s="50">
        <f t="shared" si="4"/>
        <v>0</v>
      </c>
      <c r="Q62" s="50">
        <f t="shared" si="5"/>
        <v>0</v>
      </c>
      <c r="R62" s="50">
        <f t="shared" si="100"/>
        <v>0</v>
      </c>
      <c r="S62" s="73">
        <f>SUM(S64)</f>
        <v>0</v>
      </c>
      <c r="T62" s="73">
        <f>SUM(T64)</f>
        <v>0</v>
      </c>
      <c r="U62" s="50">
        <f t="shared" si="101"/>
        <v>0</v>
      </c>
      <c r="V62" s="73">
        <f>SUM(V64)</f>
        <v>0</v>
      </c>
      <c r="W62" s="73">
        <f>SUM(W64)</f>
        <v>0</v>
      </c>
      <c r="X62" s="65">
        <f t="shared" si="8"/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>
      <c r="A63" s="28"/>
      <c r="B63" s="29"/>
      <c r="C63" s="29"/>
      <c r="D63" s="29"/>
      <c r="E63" s="16" t="s">
        <v>200</v>
      </c>
      <c r="F63" s="50"/>
      <c r="G63" s="72"/>
      <c r="H63" s="72"/>
      <c r="I63" s="50"/>
      <c r="J63" s="72"/>
      <c r="K63" s="72"/>
      <c r="L63" s="50"/>
      <c r="M63" s="72"/>
      <c r="N63" s="72"/>
      <c r="O63" s="50"/>
      <c r="P63" s="50">
        <f t="shared" si="4"/>
        <v>0</v>
      </c>
      <c r="Q63" s="50">
        <f t="shared" si="5"/>
        <v>0</v>
      </c>
      <c r="R63" s="50"/>
      <c r="S63" s="72"/>
      <c r="T63" s="72"/>
      <c r="U63" s="50"/>
      <c r="V63" s="72"/>
      <c r="W63" s="72"/>
      <c r="X63" s="65">
        <f t="shared" si="8"/>
        <v>0</v>
      </c>
    </row>
    <row r="64" spans="1:256">
      <c r="A64" s="28" t="s">
        <v>270</v>
      </c>
      <c r="B64" s="29" t="s">
        <v>260</v>
      </c>
      <c r="C64" s="29" t="s">
        <v>204</v>
      </c>
      <c r="D64" s="29" t="s">
        <v>198</v>
      </c>
      <c r="E64" s="16" t="s">
        <v>271</v>
      </c>
      <c r="F64" s="50">
        <f t="shared" si="0"/>
        <v>0</v>
      </c>
      <c r="G64" s="72"/>
      <c r="H64" s="72"/>
      <c r="I64" s="50">
        <f t="shared" ref="I64:I65" si="102">SUM(J64+K64)</f>
        <v>0</v>
      </c>
      <c r="J64" s="72"/>
      <c r="K64" s="72"/>
      <c r="L64" s="50">
        <f t="shared" ref="L64:L65" si="103">SUM(M64+N64)</f>
        <v>0</v>
      </c>
      <c r="M64" s="72"/>
      <c r="N64" s="72"/>
      <c r="O64" s="50">
        <f t="shared" ref="O64:O65" si="104">SUM(P64+Q64)</f>
        <v>0</v>
      </c>
      <c r="P64" s="50">
        <f t="shared" si="4"/>
        <v>0</v>
      </c>
      <c r="Q64" s="50">
        <f t="shared" si="5"/>
        <v>0</v>
      </c>
      <c r="R64" s="50">
        <f t="shared" ref="R64:R65" si="105">SUM(S64+T64)</f>
        <v>0</v>
      </c>
      <c r="S64" s="72"/>
      <c r="T64" s="72"/>
      <c r="U64" s="50">
        <f t="shared" ref="U64:U65" si="106">SUM(V64+W64)</f>
        <v>0</v>
      </c>
      <c r="V64" s="72"/>
      <c r="W64" s="72"/>
      <c r="X64" s="65">
        <f t="shared" si="8"/>
        <v>0</v>
      </c>
    </row>
    <row r="65" spans="1:256" s="5" customFormat="1" ht="20.399999999999999">
      <c r="A65" s="57" t="s">
        <v>272</v>
      </c>
      <c r="B65" s="55" t="s">
        <v>260</v>
      </c>
      <c r="C65" s="55" t="s">
        <v>215</v>
      </c>
      <c r="D65" s="55" t="s">
        <v>195</v>
      </c>
      <c r="E65" s="31" t="s">
        <v>273</v>
      </c>
      <c r="F65" s="50">
        <f t="shared" si="0"/>
        <v>0</v>
      </c>
      <c r="G65" s="73">
        <f>SUM(G67)</f>
        <v>0</v>
      </c>
      <c r="H65" s="73">
        <f>SUM(H67)</f>
        <v>0</v>
      </c>
      <c r="I65" s="50">
        <f t="shared" si="102"/>
        <v>0</v>
      </c>
      <c r="J65" s="73">
        <f>SUM(J67)</f>
        <v>0</v>
      </c>
      <c r="K65" s="73">
        <f>SUM(K67)</f>
        <v>0</v>
      </c>
      <c r="L65" s="50">
        <f t="shared" si="103"/>
        <v>0</v>
      </c>
      <c r="M65" s="73">
        <f>SUM(M67)</f>
        <v>0</v>
      </c>
      <c r="N65" s="73">
        <f>SUM(N67)</f>
        <v>0</v>
      </c>
      <c r="O65" s="50">
        <f t="shared" si="104"/>
        <v>0</v>
      </c>
      <c r="P65" s="50">
        <f t="shared" si="4"/>
        <v>0</v>
      </c>
      <c r="Q65" s="50">
        <f t="shared" si="5"/>
        <v>0</v>
      </c>
      <c r="R65" s="50">
        <f t="shared" si="105"/>
        <v>0</v>
      </c>
      <c r="S65" s="73">
        <f>SUM(S67)</f>
        <v>0</v>
      </c>
      <c r="T65" s="73">
        <f>SUM(T67)</f>
        <v>0</v>
      </c>
      <c r="U65" s="50">
        <f t="shared" si="106"/>
        <v>0</v>
      </c>
      <c r="V65" s="73">
        <f>SUM(V67)</f>
        <v>0</v>
      </c>
      <c r="W65" s="73">
        <f>SUM(W67)</f>
        <v>0</v>
      </c>
      <c r="X65" s="65">
        <f t="shared" si="8"/>
        <v>0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>
      <c r="A66" s="28"/>
      <c r="B66" s="29"/>
      <c r="C66" s="29"/>
      <c r="D66" s="29"/>
      <c r="E66" s="16" t="s">
        <v>200</v>
      </c>
      <c r="F66" s="50"/>
      <c r="G66" s="72"/>
      <c r="H66" s="72"/>
      <c r="I66" s="50"/>
      <c r="J66" s="72"/>
      <c r="K66" s="72"/>
      <c r="L66" s="50"/>
      <c r="M66" s="72"/>
      <c r="N66" s="72"/>
      <c r="O66" s="50"/>
      <c r="P66" s="50">
        <f t="shared" si="4"/>
        <v>0</v>
      </c>
      <c r="Q66" s="50">
        <f t="shared" si="5"/>
        <v>0</v>
      </c>
      <c r="R66" s="50"/>
      <c r="S66" s="72"/>
      <c r="T66" s="72"/>
      <c r="U66" s="50"/>
      <c r="V66" s="72"/>
      <c r="W66" s="72"/>
      <c r="X66" s="65">
        <f t="shared" si="8"/>
        <v>0</v>
      </c>
    </row>
    <row r="67" spans="1:256" ht="20.399999999999999">
      <c r="A67" s="28" t="s">
        <v>274</v>
      </c>
      <c r="B67" s="29" t="s">
        <v>260</v>
      </c>
      <c r="C67" s="29" t="s">
        <v>215</v>
      </c>
      <c r="D67" s="29" t="s">
        <v>198</v>
      </c>
      <c r="E67" s="16" t="s">
        <v>273</v>
      </c>
      <c r="F67" s="50">
        <f t="shared" si="0"/>
        <v>0</v>
      </c>
      <c r="G67" s="72"/>
      <c r="H67" s="72"/>
      <c r="I67" s="50">
        <f t="shared" ref="I67:I68" si="107">SUM(J67+K67)</f>
        <v>0</v>
      </c>
      <c r="J67" s="72"/>
      <c r="K67" s="72"/>
      <c r="L67" s="50">
        <f t="shared" ref="L67:L68" si="108">SUM(M67+N67)</f>
        <v>0</v>
      </c>
      <c r="M67" s="72"/>
      <c r="N67" s="72"/>
      <c r="O67" s="50">
        <f t="shared" ref="O67:O68" si="109">SUM(P67+Q67)</f>
        <v>0</v>
      </c>
      <c r="P67" s="50">
        <f t="shared" si="4"/>
        <v>0</v>
      </c>
      <c r="Q67" s="50">
        <f t="shared" si="5"/>
        <v>0</v>
      </c>
      <c r="R67" s="50">
        <f t="shared" ref="R67:R68" si="110">SUM(S67+T67)</f>
        <v>0</v>
      </c>
      <c r="S67" s="72"/>
      <c r="T67" s="72"/>
      <c r="U67" s="50">
        <f t="shared" ref="U67:U68" si="111">SUM(V67+W67)</f>
        <v>0</v>
      </c>
      <c r="V67" s="72"/>
      <c r="W67" s="72"/>
      <c r="X67" s="65">
        <f t="shared" si="8"/>
        <v>0</v>
      </c>
    </row>
    <row r="68" spans="1:256" ht="20.399999999999999">
      <c r="A68" s="28" t="s">
        <v>275</v>
      </c>
      <c r="B68" s="29" t="s">
        <v>276</v>
      </c>
      <c r="C68" s="29" t="s">
        <v>195</v>
      </c>
      <c r="D68" s="29" t="s">
        <v>195</v>
      </c>
      <c r="E68" s="30" t="s">
        <v>277</v>
      </c>
      <c r="F68" s="50">
        <f t="shared" si="0"/>
        <v>289106.79999999993</v>
      </c>
      <c r="G68" s="73">
        <f>SUM(G70+G73+G76+G79)</f>
        <v>273365.19999999995</v>
      </c>
      <c r="H68" s="73">
        <f>SUM(H70+H73+H76+H79)</f>
        <v>15741.6</v>
      </c>
      <c r="I68" s="50">
        <f t="shared" si="107"/>
        <v>256061</v>
      </c>
      <c r="J68" s="73">
        <f>SUM(J70+J73+J76+J79)</f>
        <v>244061</v>
      </c>
      <c r="K68" s="73">
        <f>SUM(K70+K73+K76+K79)</f>
        <v>12000</v>
      </c>
      <c r="L68" s="50">
        <f t="shared" si="108"/>
        <v>262706.3</v>
      </c>
      <c r="M68" s="73">
        <f>SUM(M70+M73+M76+M79)</f>
        <v>262706.3</v>
      </c>
      <c r="N68" s="73">
        <f>SUM(N70+N73+N76+N79)</f>
        <v>0</v>
      </c>
      <c r="O68" s="50">
        <f t="shared" si="109"/>
        <v>6645.2999999999884</v>
      </c>
      <c r="P68" s="50">
        <f t="shared" si="4"/>
        <v>18645.299999999988</v>
      </c>
      <c r="Q68" s="50">
        <f t="shared" si="5"/>
        <v>-12000</v>
      </c>
      <c r="R68" s="50">
        <f t="shared" si="110"/>
        <v>262706.3</v>
      </c>
      <c r="S68" s="73">
        <f>SUM(S70+S73+S76+S79)</f>
        <v>262706.3</v>
      </c>
      <c r="T68" s="73">
        <f>SUM(T70+T73+T76+T79)</f>
        <v>0</v>
      </c>
      <c r="U68" s="50">
        <f t="shared" si="111"/>
        <v>262706.3</v>
      </c>
      <c r="V68" s="73">
        <f>SUM(V70+V73+V76+V79)</f>
        <v>262706.3</v>
      </c>
      <c r="W68" s="73">
        <f>SUM(W70+W73+W76+W79)</f>
        <v>0</v>
      </c>
      <c r="X68" s="65">
        <f t="shared" si="8"/>
        <v>6645.2999999999884</v>
      </c>
    </row>
    <row r="69" spans="1:256">
      <c r="A69" s="28"/>
      <c r="B69" s="29"/>
      <c r="C69" s="29"/>
      <c r="D69" s="29"/>
      <c r="E69" s="16" t="s">
        <v>5</v>
      </c>
      <c r="F69" s="50"/>
      <c r="G69" s="72"/>
      <c r="H69" s="72"/>
      <c r="I69" s="50"/>
      <c r="J69" s="72"/>
      <c r="K69" s="72"/>
      <c r="L69" s="50"/>
      <c r="M69" s="72"/>
      <c r="N69" s="72"/>
      <c r="O69" s="50"/>
      <c r="P69" s="50">
        <f t="shared" si="4"/>
        <v>0</v>
      </c>
      <c r="Q69" s="50">
        <f t="shared" si="5"/>
        <v>0</v>
      </c>
      <c r="R69" s="50"/>
      <c r="S69" s="72"/>
      <c r="T69" s="72"/>
      <c r="U69" s="50"/>
      <c r="V69" s="72"/>
      <c r="W69" s="72"/>
      <c r="X69" s="65">
        <f t="shared" si="8"/>
        <v>0</v>
      </c>
    </row>
    <row r="70" spans="1:256" s="5" customFormat="1" ht="11.4">
      <c r="A70" s="69">
        <v>2620</v>
      </c>
      <c r="B70" s="71" t="s">
        <v>276</v>
      </c>
      <c r="C70" s="71" t="s">
        <v>222</v>
      </c>
      <c r="D70" s="71" t="s">
        <v>195</v>
      </c>
      <c r="E70" s="91" t="s">
        <v>586</v>
      </c>
      <c r="F70" s="50">
        <f t="shared" si="0"/>
        <v>163884.4</v>
      </c>
      <c r="G70" s="73">
        <f>SUM(G72)</f>
        <v>148431.79999999999</v>
      </c>
      <c r="H70" s="73">
        <f>SUM(H72)</f>
        <v>15452.6</v>
      </c>
      <c r="I70" s="50">
        <f t="shared" ref="I70" si="112">SUM(J70+K70)</f>
        <v>147961</v>
      </c>
      <c r="J70" s="73">
        <f>SUM(J72)</f>
        <v>140961</v>
      </c>
      <c r="K70" s="73">
        <f>SUM(K72)</f>
        <v>7000</v>
      </c>
      <c r="L70" s="50">
        <f t="shared" ref="L70" si="113">SUM(M70+N70)</f>
        <v>162354.1</v>
      </c>
      <c r="M70" s="73">
        <f>SUM(M72)</f>
        <v>162354.1</v>
      </c>
      <c r="N70" s="73">
        <f>SUM(N72)</f>
        <v>0</v>
      </c>
      <c r="O70" s="50">
        <f t="shared" ref="O70" si="114">SUM(P70+Q70)</f>
        <v>14393.100000000006</v>
      </c>
      <c r="P70" s="50">
        <f t="shared" si="4"/>
        <v>21393.100000000006</v>
      </c>
      <c r="Q70" s="50">
        <f t="shared" si="5"/>
        <v>-7000</v>
      </c>
      <c r="R70" s="50">
        <f t="shared" ref="R70" si="115">SUM(S70+T70)</f>
        <v>162354.1</v>
      </c>
      <c r="S70" s="73">
        <f>SUM(S72)</f>
        <v>162354.1</v>
      </c>
      <c r="T70" s="73">
        <f>SUM(T72)</f>
        <v>0</v>
      </c>
      <c r="U70" s="50">
        <f t="shared" ref="U70" si="116">SUM(V70+W70)</f>
        <v>162354.1</v>
      </c>
      <c r="V70" s="73">
        <f>SUM(V72)</f>
        <v>162354.1</v>
      </c>
      <c r="W70" s="73">
        <f>SUM(W72)</f>
        <v>0</v>
      </c>
      <c r="X70" s="65">
        <f t="shared" si="8"/>
        <v>14393.100000000006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ht="11.4">
      <c r="A71" s="69"/>
      <c r="B71" s="71"/>
      <c r="C71" s="71"/>
      <c r="D71" s="71"/>
      <c r="E71" s="90" t="s">
        <v>587</v>
      </c>
      <c r="F71" s="50"/>
      <c r="G71" s="72"/>
      <c r="H71" s="72"/>
      <c r="I71" s="50"/>
      <c r="J71" s="72"/>
      <c r="K71" s="72"/>
      <c r="L71" s="50"/>
      <c r="M71" s="72"/>
      <c r="N71" s="72"/>
      <c r="O71" s="50"/>
      <c r="P71" s="50">
        <f t="shared" si="4"/>
        <v>0</v>
      </c>
      <c r="Q71" s="50">
        <f t="shared" si="5"/>
        <v>0</v>
      </c>
      <c r="R71" s="50"/>
      <c r="S71" s="72"/>
      <c r="T71" s="72"/>
      <c r="U71" s="50"/>
      <c r="V71" s="72"/>
      <c r="W71" s="72"/>
      <c r="X71" s="65">
        <f t="shared" si="8"/>
        <v>0</v>
      </c>
    </row>
    <row r="72" spans="1:256" s="49" customFormat="1" ht="10.8">
      <c r="A72" s="69">
        <v>2621</v>
      </c>
      <c r="B72" s="70" t="s">
        <v>276</v>
      </c>
      <c r="C72" s="70" t="s">
        <v>222</v>
      </c>
      <c r="D72" s="70" t="s">
        <v>198</v>
      </c>
      <c r="E72" s="90" t="s">
        <v>586</v>
      </c>
      <c r="F72" s="50">
        <f t="shared" si="0"/>
        <v>163884.4</v>
      </c>
      <c r="G72" s="72">
        <v>148431.79999999999</v>
      </c>
      <c r="H72" s="72">
        <v>15452.6</v>
      </c>
      <c r="I72" s="50">
        <f t="shared" ref="I72:I73" si="117">SUM(J72+K72)</f>
        <v>147961</v>
      </c>
      <c r="J72" s="72">
        <v>140961</v>
      </c>
      <c r="K72" s="72">
        <v>7000</v>
      </c>
      <c r="L72" s="50">
        <f t="shared" ref="L72:L73" si="118">SUM(M72+N72)</f>
        <v>162354.1</v>
      </c>
      <c r="M72" s="72">
        <v>162354.1</v>
      </c>
      <c r="N72" s="72"/>
      <c r="O72" s="50">
        <f t="shared" ref="O72:O73" si="119">SUM(P72+Q72)</f>
        <v>14393.100000000006</v>
      </c>
      <c r="P72" s="50">
        <f t="shared" si="4"/>
        <v>21393.100000000006</v>
      </c>
      <c r="Q72" s="50">
        <f t="shared" si="5"/>
        <v>-7000</v>
      </c>
      <c r="R72" s="50">
        <f t="shared" ref="R72:R73" si="120">SUM(S72+T72)</f>
        <v>162354.1</v>
      </c>
      <c r="S72" s="72">
        <v>162354.1</v>
      </c>
      <c r="T72" s="72"/>
      <c r="U72" s="50">
        <f t="shared" ref="U72:U73" si="121">SUM(V72+W72)</f>
        <v>162354.1</v>
      </c>
      <c r="V72" s="72">
        <v>162354.1</v>
      </c>
      <c r="W72" s="72"/>
      <c r="X72" s="75">
        <f t="shared" si="8"/>
        <v>14393.100000000006</v>
      </c>
    </row>
    <row r="73" spans="1:256" s="5" customFormat="1">
      <c r="A73" s="57" t="s">
        <v>278</v>
      </c>
      <c r="B73" s="55" t="s">
        <v>276</v>
      </c>
      <c r="C73" s="55" t="s">
        <v>238</v>
      </c>
      <c r="D73" s="55" t="s">
        <v>195</v>
      </c>
      <c r="E73" s="31" t="s">
        <v>279</v>
      </c>
      <c r="F73" s="50">
        <f t="shared" si="0"/>
        <v>76187.8</v>
      </c>
      <c r="G73" s="73">
        <f>SUM(G75)</f>
        <v>76187.8</v>
      </c>
      <c r="H73" s="73">
        <f>SUM(H75)</f>
        <v>0</v>
      </c>
      <c r="I73" s="50">
        <f t="shared" si="117"/>
        <v>75000</v>
      </c>
      <c r="J73" s="73">
        <f>SUM(J75)</f>
        <v>75000</v>
      </c>
      <c r="K73" s="73">
        <f>SUM(K75)</f>
        <v>0</v>
      </c>
      <c r="L73" s="50">
        <f t="shared" si="118"/>
        <v>70000</v>
      </c>
      <c r="M73" s="73">
        <f>SUM(M75)</f>
        <v>70000</v>
      </c>
      <c r="N73" s="73">
        <f>SUM(N75)</f>
        <v>0</v>
      </c>
      <c r="O73" s="50">
        <f t="shared" si="119"/>
        <v>-5000</v>
      </c>
      <c r="P73" s="50">
        <f t="shared" si="4"/>
        <v>-5000</v>
      </c>
      <c r="Q73" s="50">
        <f t="shared" si="5"/>
        <v>0</v>
      </c>
      <c r="R73" s="50">
        <f t="shared" si="120"/>
        <v>70000</v>
      </c>
      <c r="S73" s="73">
        <f>SUM(S75)</f>
        <v>70000</v>
      </c>
      <c r="T73" s="73">
        <f>SUM(T75)</f>
        <v>0</v>
      </c>
      <c r="U73" s="50">
        <f t="shared" si="121"/>
        <v>70000</v>
      </c>
      <c r="V73" s="73">
        <f>SUM(V75)</f>
        <v>70000</v>
      </c>
      <c r="W73" s="73">
        <f>SUM(W75)</f>
        <v>0</v>
      </c>
      <c r="X73" s="65">
        <f t="shared" si="8"/>
        <v>-5000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>
      <c r="A74" s="28"/>
      <c r="B74" s="29"/>
      <c r="C74" s="29"/>
      <c r="D74" s="29"/>
      <c r="E74" s="16" t="s">
        <v>200</v>
      </c>
      <c r="F74" s="50"/>
      <c r="G74" s="72"/>
      <c r="H74" s="72"/>
      <c r="I74" s="50"/>
      <c r="J74" s="72"/>
      <c r="K74" s="72"/>
      <c r="L74" s="50"/>
      <c r="M74" s="72"/>
      <c r="N74" s="72"/>
      <c r="O74" s="50"/>
      <c r="P74" s="50">
        <f t="shared" ref="P74:P136" si="122">SUM(M74-J74)</f>
        <v>0</v>
      </c>
      <c r="Q74" s="50">
        <f t="shared" ref="Q74:Q136" si="123">SUM(N74-K74)</f>
        <v>0</v>
      </c>
      <c r="R74" s="50"/>
      <c r="S74" s="72"/>
      <c r="T74" s="72"/>
      <c r="U74" s="50"/>
      <c r="V74" s="72"/>
      <c r="W74" s="72"/>
      <c r="X74" s="65">
        <f t="shared" ref="X74:X136" si="124">SUM(L74-I74)</f>
        <v>0</v>
      </c>
    </row>
    <row r="75" spans="1:256">
      <c r="A75" s="28" t="s">
        <v>280</v>
      </c>
      <c r="B75" s="29" t="s">
        <v>276</v>
      </c>
      <c r="C75" s="29" t="s">
        <v>238</v>
      </c>
      <c r="D75" s="29" t="s">
        <v>198</v>
      </c>
      <c r="E75" s="16" t="s">
        <v>279</v>
      </c>
      <c r="F75" s="50">
        <f t="shared" ref="F75:F136" si="125">SUM(G75+H75)</f>
        <v>76187.8</v>
      </c>
      <c r="G75" s="72">
        <v>76187.8</v>
      </c>
      <c r="H75" s="72"/>
      <c r="I75" s="50">
        <f t="shared" ref="I75:I76" si="126">SUM(J75+K75)</f>
        <v>75000</v>
      </c>
      <c r="J75" s="72">
        <v>75000</v>
      </c>
      <c r="K75" s="72"/>
      <c r="L75" s="50">
        <f t="shared" ref="L75:L76" si="127">SUM(M75+N75)</f>
        <v>70000</v>
      </c>
      <c r="M75" s="72">
        <v>70000</v>
      </c>
      <c r="N75" s="72"/>
      <c r="O75" s="50">
        <f t="shared" ref="O75:O76" si="128">SUM(P75+Q75)</f>
        <v>-5000</v>
      </c>
      <c r="P75" s="50">
        <f t="shared" si="122"/>
        <v>-5000</v>
      </c>
      <c r="Q75" s="50">
        <f t="shared" si="123"/>
        <v>0</v>
      </c>
      <c r="R75" s="50">
        <f t="shared" ref="R75:R76" si="129">SUM(S75+T75)</f>
        <v>70000</v>
      </c>
      <c r="S75" s="72">
        <v>70000</v>
      </c>
      <c r="T75" s="72"/>
      <c r="U75" s="50">
        <f t="shared" ref="U75:U76" si="130">SUM(V75+W75)</f>
        <v>70000</v>
      </c>
      <c r="V75" s="72">
        <v>70000</v>
      </c>
      <c r="W75" s="72"/>
      <c r="X75" s="65">
        <f t="shared" si="124"/>
        <v>-5000</v>
      </c>
    </row>
    <row r="76" spans="1:256" s="5" customFormat="1" ht="40.799999999999997">
      <c r="A76" s="57" t="s">
        <v>281</v>
      </c>
      <c r="B76" s="55" t="s">
        <v>276</v>
      </c>
      <c r="C76" s="55" t="s">
        <v>211</v>
      </c>
      <c r="D76" s="55" t="s">
        <v>195</v>
      </c>
      <c r="E76" s="31" t="s">
        <v>282</v>
      </c>
      <c r="F76" s="50">
        <f t="shared" si="125"/>
        <v>0</v>
      </c>
      <c r="G76" s="73">
        <f>SUM(G78)</f>
        <v>0</v>
      </c>
      <c r="H76" s="73">
        <f>SUM(H78)</f>
        <v>0</v>
      </c>
      <c r="I76" s="50">
        <f t="shared" si="126"/>
        <v>0</v>
      </c>
      <c r="J76" s="73">
        <f>SUM(J78)</f>
        <v>0</v>
      </c>
      <c r="K76" s="73">
        <f>SUM(K78)</f>
        <v>0</v>
      </c>
      <c r="L76" s="50">
        <f t="shared" si="127"/>
        <v>0</v>
      </c>
      <c r="M76" s="73">
        <f>SUM(M78)</f>
        <v>0</v>
      </c>
      <c r="N76" s="73">
        <f>SUM(N78)</f>
        <v>0</v>
      </c>
      <c r="O76" s="50">
        <f t="shared" si="128"/>
        <v>0</v>
      </c>
      <c r="P76" s="50">
        <f t="shared" si="122"/>
        <v>0</v>
      </c>
      <c r="Q76" s="50">
        <f t="shared" si="123"/>
        <v>0</v>
      </c>
      <c r="R76" s="50">
        <f t="shared" si="129"/>
        <v>0</v>
      </c>
      <c r="S76" s="73">
        <f>SUM(S78)</f>
        <v>0</v>
      </c>
      <c r="T76" s="73">
        <f>SUM(T78)</f>
        <v>0</v>
      </c>
      <c r="U76" s="50">
        <f t="shared" si="130"/>
        <v>0</v>
      </c>
      <c r="V76" s="73">
        <f>SUM(V78)</f>
        <v>0</v>
      </c>
      <c r="W76" s="73">
        <f>SUM(W78)</f>
        <v>0</v>
      </c>
      <c r="X76" s="65">
        <f t="shared" si="124"/>
        <v>0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>
      <c r="A77" s="28"/>
      <c r="B77" s="29"/>
      <c r="C77" s="29"/>
      <c r="D77" s="29"/>
      <c r="E77" s="16" t="s">
        <v>200</v>
      </c>
      <c r="F77" s="50"/>
      <c r="G77" s="72"/>
      <c r="H77" s="72"/>
      <c r="I77" s="50"/>
      <c r="J77" s="72"/>
      <c r="K77" s="72"/>
      <c r="L77" s="50"/>
      <c r="M77" s="72"/>
      <c r="N77" s="72"/>
      <c r="O77" s="50"/>
      <c r="P77" s="50">
        <f t="shared" si="122"/>
        <v>0</v>
      </c>
      <c r="Q77" s="50">
        <f t="shared" si="123"/>
        <v>0</v>
      </c>
      <c r="R77" s="50"/>
      <c r="S77" s="72"/>
      <c r="T77" s="72"/>
      <c r="U77" s="50"/>
      <c r="V77" s="72"/>
      <c r="W77" s="72"/>
      <c r="X77" s="65">
        <f t="shared" si="124"/>
        <v>0</v>
      </c>
    </row>
    <row r="78" spans="1:256" ht="30.6">
      <c r="A78" s="28" t="s">
        <v>283</v>
      </c>
      <c r="B78" s="29" t="s">
        <v>276</v>
      </c>
      <c r="C78" s="29" t="s">
        <v>211</v>
      </c>
      <c r="D78" s="29" t="s">
        <v>198</v>
      </c>
      <c r="E78" s="16" t="s">
        <v>282</v>
      </c>
      <c r="F78" s="50">
        <f t="shared" si="125"/>
        <v>0</v>
      </c>
      <c r="G78" s="72"/>
      <c r="H78" s="72"/>
      <c r="I78" s="50">
        <f t="shared" ref="I78:I79" si="131">SUM(J78+K78)</f>
        <v>0</v>
      </c>
      <c r="J78" s="72"/>
      <c r="K78" s="72"/>
      <c r="L78" s="50">
        <f t="shared" ref="L78:L79" si="132">SUM(M78+N78)</f>
        <v>0</v>
      </c>
      <c r="M78" s="72"/>
      <c r="N78" s="72"/>
      <c r="O78" s="50">
        <f t="shared" ref="O78:O79" si="133">SUM(P78+Q78)</f>
        <v>0</v>
      </c>
      <c r="P78" s="50">
        <f t="shared" si="122"/>
        <v>0</v>
      </c>
      <c r="Q78" s="50">
        <f t="shared" si="123"/>
        <v>0</v>
      </c>
      <c r="R78" s="50">
        <f t="shared" ref="R78:R79" si="134">SUM(S78+T78)</f>
        <v>0</v>
      </c>
      <c r="S78" s="72"/>
      <c r="T78" s="72"/>
      <c r="U78" s="50">
        <f t="shared" ref="U78:U79" si="135">SUM(V78+W78)</f>
        <v>0</v>
      </c>
      <c r="V78" s="72"/>
      <c r="W78" s="72"/>
      <c r="X78" s="65">
        <f t="shared" si="124"/>
        <v>0</v>
      </c>
    </row>
    <row r="79" spans="1:256" s="5" customFormat="1" ht="30.6">
      <c r="A79" s="57" t="s">
        <v>284</v>
      </c>
      <c r="B79" s="55" t="s">
        <v>276</v>
      </c>
      <c r="C79" s="55" t="s">
        <v>215</v>
      </c>
      <c r="D79" s="55" t="s">
        <v>195</v>
      </c>
      <c r="E79" s="31" t="s">
        <v>285</v>
      </c>
      <c r="F79" s="50">
        <f t="shared" si="125"/>
        <v>49034.6</v>
      </c>
      <c r="G79" s="73">
        <f>SUM(G81)</f>
        <v>48745.599999999999</v>
      </c>
      <c r="H79" s="73">
        <f>SUM(H81)</f>
        <v>289</v>
      </c>
      <c r="I79" s="50">
        <f t="shared" si="131"/>
        <v>33100</v>
      </c>
      <c r="J79" s="73">
        <f>SUM(J81)</f>
        <v>28100</v>
      </c>
      <c r="K79" s="73">
        <f>SUM(K81)</f>
        <v>5000</v>
      </c>
      <c r="L79" s="50">
        <f t="shared" si="132"/>
        <v>30352.2</v>
      </c>
      <c r="M79" s="73">
        <f>SUM(M81)</f>
        <v>30352.2</v>
      </c>
      <c r="N79" s="73">
        <f>SUM(N81)</f>
        <v>0</v>
      </c>
      <c r="O79" s="50">
        <f t="shared" si="133"/>
        <v>-2747.7999999999993</v>
      </c>
      <c r="P79" s="50">
        <f t="shared" si="122"/>
        <v>2252.2000000000007</v>
      </c>
      <c r="Q79" s="50">
        <f t="shared" si="123"/>
        <v>-5000</v>
      </c>
      <c r="R79" s="50">
        <f t="shared" si="134"/>
        <v>30352.2</v>
      </c>
      <c r="S79" s="73">
        <f>SUM(S81)</f>
        <v>30352.2</v>
      </c>
      <c r="T79" s="73">
        <f>SUM(T81)</f>
        <v>0</v>
      </c>
      <c r="U79" s="50">
        <f t="shared" si="135"/>
        <v>30352.2</v>
      </c>
      <c r="V79" s="73">
        <f>SUM(V81)</f>
        <v>30352.2</v>
      </c>
      <c r="W79" s="73">
        <f>SUM(W81)</f>
        <v>0</v>
      </c>
      <c r="X79" s="65">
        <f t="shared" si="124"/>
        <v>-2747.7999999999993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>
      <c r="A80" s="28"/>
      <c r="B80" s="29"/>
      <c r="C80" s="29"/>
      <c r="D80" s="29"/>
      <c r="E80" s="16" t="s">
        <v>200</v>
      </c>
      <c r="F80" s="50"/>
      <c r="G80" s="72"/>
      <c r="H80" s="72"/>
      <c r="I80" s="50"/>
      <c r="J80" s="72"/>
      <c r="K80" s="72"/>
      <c r="L80" s="50"/>
      <c r="M80" s="72"/>
      <c r="N80" s="72"/>
      <c r="O80" s="50"/>
      <c r="P80" s="50">
        <f t="shared" si="122"/>
        <v>0</v>
      </c>
      <c r="Q80" s="50">
        <f t="shared" si="123"/>
        <v>0</v>
      </c>
      <c r="R80" s="50"/>
      <c r="S80" s="72"/>
      <c r="T80" s="72"/>
      <c r="U80" s="50"/>
      <c r="V80" s="72"/>
      <c r="W80" s="72"/>
      <c r="X80" s="65">
        <f t="shared" si="124"/>
        <v>0</v>
      </c>
    </row>
    <row r="81" spans="1:256" ht="20.399999999999999">
      <c r="A81" s="28" t="s">
        <v>286</v>
      </c>
      <c r="B81" s="29" t="s">
        <v>276</v>
      </c>
      <c r="C81" s="29" t="s">
        <v>215</v>
      </c>
      <c r="D81" s="29" t="s">
        <v>198</v>
      </c>
      <c r="E81" s="16" t="s">
        <v>285</v>
      </c>
      <c r="F81" s="50">
        <f t="shared" si="125"/>
        <v>49034.6</v>
      </c>
      <c r="G81" s="72">
        <v>48745.599999999999</v>
      </c>
      <c r="H81" s="72">
        <v>289</v>
      </c>
      <c r="I81" s="50">
        <f t="shared" ref="I81:I82" si="136">SUM(J81+K81)</f>
        <v>33100</v>
      </c>
      <c r="J81" s="72">
        <v>28100</v>
      </c>
      <c r="K81" s="72">
        <v>5000</v>
      </c>
      <c r="L81" s="50">
        <f t="shared" ref="L81:L82" si="137">SUM(M81+N81)</f>
        <v>30352.2</v>
      </c>
      <c r="M81" s="72">
        <v>30352.2</v>
      </c>
      <c r="N81" s="72"/>
      <c r="O81" s="50">
        <f t="shared" ref="O81:O82" si="138">SUM(P81+Q81)</f>
        <v>-2747.7999999999993</v>
      </c>
      <c r="P81" s="50">
        <f t="shared" si="122"/>
        <v>2252.2000000000007</v>
      </c>
      <c r="Q81" s="50">
        <f t="shared" si="123"/>
        <v>-5000</v>
      </c>
      <c r="R81" s="50">
        <f t="shared" ref="R81:R82" si="139">SUM(S81+T81)</f>
        <v>30352.2</v>
      </c>
      <c r="S81" s="72">
        <v>30352.2</v>
      </c>
      <c r="T81" s="72"/>
      <c r="U81" s="50">
        <f t="shared" ref="U81:U82" si="140">SUM(V81+W81)</f>
        <v>30352.2</v>
      </c>
      <c r="V81" s="72">
        <v>30352.2</v>
      </c>
      <c r="W81" s="72"/>
      <c r="X81" s="65">
        <f t="shared" si="124"/>
        <v>-2747.7999999999993</v>
      </c>
    </row>
    <row r="82" spans="1:256">
      <c r="A82" s="28" t="s">
        <v>287</v>
      </c>
      <c r="B82" s="29" t="s">
        <v>288</v>
      </c>
      <c r="C82" s="29" t="s">
        <v>195</v>
      </c>
      <c r="D82" s="29" t="s">
        <v>195</v>
      </c>
      <c r="E82" s="30" t="s">
        <v>289</v>
      </c>
      <c r="F82" s="50">
        <f t="shared" si="125"/>
        <v>0</v>
      </c>
      <c r="G82" s="73">
        <f>SUM(G84+G87)</f>
        <v>0</v>
      </c>
      <c r="H82" s="73">
        <f>SUM(H84+H87)</f>
        <v>0</v>
      </c>
      <c r="I82" s="50">
        <f t="shared" si="136"/>
        <v>0</v>
      </c>
      <c r="J82" s="73">
        <f>SUM(J84+J87)</f>
        <v>0</v>
      </c>
      <c r="K82" s="73">
        <f>SUM(K84+K87)</f>
        <v>0</v>
      </c>
      <c r="L82" s="50">
        <f t="shared" si="137"/>
        <v>0</v>
      </c>
      <c r="M82" s="73">
        <f>SUM(M84+M87)</f>
        <v>0</v>
      </c>
      <c r="N82" s="73">
        <f>SUM(N84+N87)</f>
        <v>0</v>
      </c>
      <c r="O82" s="50">
        <f t="shared" si="138"/>
        <v>0</v>
      </c>
      <c r="P82" s="50">
        <f t="shared" si="122"/>
        <v>0</v>
      </c>
      <c r="Q82" s="50">
        <f t="shared" si="123"/>
        <v>0</v>
      </c>
      <c r="R82" s="50">
        <f t="shared" si="139"/>
        <v>0</v>
      </c>
      <c r="S82" s="73">
        <f>SUM(S84+S87)</f>
        <v>0</v>
      </c>
      <c r="T82" s="73">
        <f>SUM(T84+T87)</f>
        <v>0</v>
      </c>
      <c r="U82" s="50">
        <f t="shared" si="140"/>
        <v>0</v>
      </c>
      <c r="V82" s="73">
        <f>SUM(V84+V87)</f>
        <v>0</v>
      </c>
      <c r="W82" s="73">
        <f>SUM(W84+W87)</f>
        <v>0</v>
      </c>
      <c r="X82" s="65">
        <f t="shared" si="124"/>
        <v>0</v>
      </c>
    </row>
    <row r="83" spans="1:256">
      <c r="A83" s="28"/>
      <c r="B83" s="29"/>
      <c r="C83" s="29"/>
      <c r="D83" s="29"/>
      <c r="E83" s="16" t="s">
        <v>5</v>
      </c>
      <c r="F83" s="50"/>
      <c r="G83" s="72"/>
      <c r="H83" s="72"/>
      <c r="I83" s="50"/>
      <c r="J83" s="72"/>
      <c r="K83" s="72"/>
      <c r="L83" s="50"/>
      <c r="M83" s="72"/>
      <c r="N83" s="72"/>
      <c r="O83" s="50"/>
      <c r="P83" s="50">
        <f t="shared" si="122"/>
        <v>0</v>
      </c>
      <c r="Q83" s="50">
        <f t="shared" si="123"/>
        <v>0</v>
      </c>
      <c r="R83" s="50"/>
      <c r="S83" s="72"/>
      <c r="T83" s="72"/>
      <c r="U83" s="50"/>
      <c r="V83" s="72"/>
      <c r="W83" s="72"/>
      <c r="X83" s="65">
        <f t="shared" si="124"/>
        <v>0</v>
      </c>
    </row>
    <row r="84" spans="1:256" s="5" customFormat="1" ht="20.399999999999999">
      <c r="A84" s="57" t="s">
        <v>290</v>
      </c>
      <c r="B84" s="55" t="s">
        <v>288</v>
      </c>
      <c r="C84" s="55" t="s">
        <v>198</v>
      </c>
      <c r="D84" s="55" t="s">
        <v>195</v>
      </c>
      <c r="E84" s="31" t="s">
        <v>291</v>
      </c>
      <c r="F84" s="50">
        <f t="shared" si="125"/>
        <v>0</v>
      </c>
      <c r="G84" s="73">
        <f>SUM(G86)</f>
        <v>0</v>
      </c>
      <c r="H84" s="73">
        <f>SUM(H86)</f>
        <v>0</v>
      </c>
      <c r="I84" s="50">
        <f t="shared" ref="I84" si="141">SUM(J84+K84)</f>
        <v>0</v>
      </c>
      <c r="J84" s="73">
        <f>SUM(J86)</f>
        <v>0</v>
      </c>
      <c r="K84" s="73">
        <f>SUM(K86)</f>
        <v>0</v>
      </c>
      <c r="L84" s="50">
        <f t="shared" ref="L84" si="142">SUM(M84+N84)</f>
        <v>0</v>
      </c>
      <c r="M84" s="73">
        <f>SUM(M86)</f>
        <v>0</v>
      </c>
      <c r="N84" s="73">
        <f>SUM(N86)</f>
        <v>0</v>
      </c>
      <c r="O84" s="50">
        <f t="shared" ref="O84" si="143">SUM(P84+Q84)</f>
        <v>0</v>
      </c>
      <c r="P84" s="50">
        <f t="shared" si="122"/>
        <v>0</v>
      </c>
      <c r="Q84" s="50">
        <f t="shared" si="123"/>
        <v>0</v>
      </c>
      <c r="R84" s="50">
        <f t="shared" ref="R84" si="144">SUM(S84+T84)</f>
        <v>0</v>
      </c>
      <c r="S84" s="73">
        <f>SUM(S86)</f>
        <v>0</v>
      </c>
      <c r="T84" s="73">
        <f>SUM(T86)</f>
        <v>0</v>
      </c>
      <c r="U84" s="50">
        <f t="shared" ref="U84" si="145">SUM(V84+W84)</f>
        <v>0</v>
      </c>
      <c r="V84" s="73">
        <f>SUM(V86)</f>
        <v>0</v>
      </c>
      <c r="W84" s="73">
        <f>SUM(W86)</f>
        <v>0</v>
      </c>
      <c r="X84" s="65">
        <f t="shared" si="124"/>
        <v>0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>
      <c r="A85" s="28"/>
      <c r="B85" s="29"/>
      <c r="C85" s="29"/>
      <c r="D85" s="29"/>
      <c r="E85" s="16" t="s">
        <v>200</v>
      </c>
      <c r="F85" s="50"/>
      <c r="G85" s="72"/>
      <c r="H85" s="72"/>
      <c r="I85" s="50"/>
      <c r="J85" s="72"/>
      <c r="K85" s="72"/>
      <c r="L85" s="50"/>
      <c r="M85" s="72"/>
      <c r="N85" s="72"/>
      <c r="O85" s="50"/>
      <c r="P85" s="50">
        <f t="shared" si="122"/>
        <v>0</v>
      </c>
      <c r="Q85" s="50">
        <f t="shared" si="123"/>
        <v>0</v>
      </c>
      <c r="R85" s="50"/>
      <c r="S85" s="72"/>
      <c r="T85" s="72"/>
      <c r="U85" s="50"/>
      <c r="V85" s="72"/>
      <c r="W85" s="72"/>
      <c r="X85" s="65">
        <f t="shared" si="124"/>
        <v>0</v>
      </c>
    </row>
    <row r="86" spans="1:256">
      <c r="A86" s="28" t="s">
        <v>292</v>
      </c>
      <c r="B86" s="29" t="s">
        <v>288</v>
      </c>
      <c r="C86" s="29" t="s">
        <v>198</v>
      </c>
      <c r="D86" s="29" t="s">
        <v>198</v>
      </c>
      <c r="E86" s="16" t="s">
        <v>293</v>
      </c>
      <c r="F86" s="50">
        <f t="shared" si="125"/>
        <v>0</v>
      </c>
      <c r="G86" s="72"/>
      <c r="H86" s="72"/>
      <c r="I86" s="50">
        <f t="shared" ref="I86:I87" si="146">SUM(J86+K86)</f>
        <v>0</v>
      </c>
      <c r="J86" s="72"/>
      <c r="K86" s="72"/>
      <c r="L86" s="50">
        <f t="shared" ref="L86:L87" si="147">SUM(M86+N86)</f>
        <v>0</v>
      </c>
      <c r="M86" s="72"/>
      <c r="N86" s="72"/>
      <c r="O86" s="50">
        <f t="shared" ref="O86:O87" si="148">SUM(P86+Q86)</f>
        <v>0</v>
      </c>
      <c r="P86" s="50">
        <f t="shared" si="122"/>
        <v>0</v>
      </c>
      <c r="Q86" s="50">
        <f t="shared" si="123"/>
        <v>0</v>
      </c>
      <c r="R86" s="50">
        <f t="shared" ref="R86:R87" si="149">SUM(S86+T86)</f>
        <v>0</v>
      </c>
      <c r="S86" s="72"/>
      <c r="T86" s="72"/>
      <c r="U86" s="50">
        <f t="shared" ref="U86:U87" si="150">SUM(V86+W86)</f>
        <v>0</v>
      </c>
      <c r="V86" s="72"/>
      <c r="W86" s="72"/>
      <c r="X86" s="65">
        <f t="shared" si="124"/>
        <v>0</v>
      </c>
    </row>
    <row r="87" spans="1:256" s="5" customFormat="1" ht="20.399999999999999">
      <c r="A87" s="57" t="s">
        <v>294</v>
      </c>
      <c r="B87" s="55" t="s">
        <v>288</v>
      </c>
      <c r="C87" s="55" t="s">
        <v>215</v>
      </c>
      <c r="D87" s="55" t="s">
        <v>195</v>
      </c>
      <c r="E87" s="31" t="s">
        <v>295</v>
      </c>
      <c r="F87" s="50">
        <f t="shared" si="125"/>
        <v>0</v>
      </c>
      <c r="G87" s="73">
        <f>SUM(G89)</f>
        <v>0</v>
      </c>
      <c r="H87" s="73">
        <f>SUM(H89)</f>
        <v>0</v>
      </c>
      <c r="I87" s="50">
        <f t="shared" si="146"/>
        <v>0</v>
      </c>
      <c r="J87" s="73">
        <f>SUM(J89)</f>
        <v>0</v>
      </c>
      <c r="K87" s="73">
        <f>SUM(K89)</f>
        <v>0</v>
      </c>
      <c r="L87" s="50">
        <f t="shared" si="147"/>
        <v>0</v>
      </c>
      <c r="M87" s="73">
        <f>SUM(M89)</f>
        <v>0</v>
      </c>
      <c r="N87" s="73">
        <f>SUM(N89)</f>
        <v>0</v>
      </c>
      <c r="O87" s="50">
        <f t="shared" si="148"/>
        <v>0</v>
      </c>
      <c r="P87" s="50">
        <f t="shared" si="122"/>
        <v>0</v>
      </c>
      <c r="Q87" s="50">
        <f t="shared" si="123"/>
        <v>0</v>
      </c>
      <c r="R87" s="50">
        <f t="shared" si="149"/>
        <v>0</v>
      </c>
      <c r="S87" s="73">
        <f>SUM(S89)</f>
        <v>0</v>
      </c>
      <c r="T87" s="73">
        <f>SUM(T89)</f>
        <v>0</v>
      </c>
      <c r="U87" s="50">
        <f t="shared" si="150"/>
        <v>0</v>
      </c>
      <c r="V87" s="73">
        <f>SUM(V89)</f>
        <v>0</v>
      </c>
      <c r="W87" s="73">
        <f>SUM(W89)</f>
        <v>0</v>
      </c>
      <c r="X87" s="65">
        <f t="shared" si="124"/>
        <v>0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>
      <c r="A88" s="28"/>
      <c r="B88" s="29"/>
      <c r="C88" s="29"/>
      <c r="D88" s="29"/>
      <c r="E88" s="16" t="s">
        <v>200</v>
      </c>
      <c r="F88" s="50"/>
      <c r="G88" s="72"/>
      <c r="H88" s="72"/>
      <c r="I88" s="50"/>
      <c r="J88" s="72"/>
      <c r="K88" s="72"/>
      <c r="L88" s="50"/>
      <c r="M88" s="72"/>
      <c r="N88" s="72"/>
      <c r="O88" s="50"/>
      <c r="P88" s="50">
        <f t="shared" si="122"/>
        <v>0</v>
      </c>
      <c r="Q88" s="50">
        <f t="shared" si="123"/>
        <v>0</v>
      </c>
      <c r="R88" s="50"/>
      <c r="S88" s="72"/>
      <c r="T88" s="72"/>
      <c r="U88" s="50"/>
      <c r="V88" s="72"/>
      <c r="W88" s="72"/>
      <c r="X88" s="65">
        <f t="shared" si="124"/>
        <v>0</v>
      </c>
    </row>
    <row r="89" spans="1:256" ht="20.399999999999999">
      <c r="A89" s="28" t="s">
        <v>296</v>
      </c>
      <c r="B89" s="29" t="s">
        <v>288</v>
      </c>
      <c r="C89" s="29" t="s">
        <v>215</v>
      </c>
      <c r="D89" s="29" t="s">
        <v>198</v>
      </c>
      <c r="E89" s="16" t="s">
        <v>297</v>
      </c>
      <c r="F89" s="50">
        <f t="shared" si="125"/>
        <v>0</v>
      </c>
      <c r="G89" s="72"/>
      <c r="H89" s="72"/>
      <c r="I89" s="50">
        <f t="shared" ref="I89:I90" si="151">SUM(J89+K89)</f>
        <v>0</v>
      </c>
      <c r="J89" s="72"/>
      <c r="K89" s="72"/>
      <c r="L89" s="50">
        <f t="shared" ref="L89:L90" si="152">SUM(M89+N89)</f>
        <v>0</v>
      </c>
      <c r="M89" s="72"/>
      <c r="N89" s="72"/>
      <c r="O89" s="50">
        <f t="shared" ref="O89:O90" si="153">SUM(P89+Q89)</f>
        <v>0</v>
      </c>
      <c r="P89" s="50">
        <f t="shared" si="122"/>
        <v>0</v>
      </c>
      <c r="Q89" s="50">
        <f t="shared" si="123"/>
        <v>0</v>
      </c>
      <c r="R89" s="50">
        <f t="shared" ref="R89:R90" si="154">SUM(S89+T89)</f>
        <v>0</v>
      </c>
      <c r="S89" s="72"/>
      <c r="T89" s="72"/>
      <c r="U89" s="50">
        <f t="shared" ref="U89:U90" si="155">SUM(V89+W89)</f>
        <v>0</v>
      </c>
      <c r="V89" s="72"/>
      <c r="W89" s="72"/>
      <c r="X89" s="65">
        <f t="shared" si="124"/>
        <v>0</v>
      </c>
    </row>
    <row r="90" spans="1:256">
      <c r="A90" s="28" t="s">
        <v>298</v>
      </c>
      <c r="B90" s="29" t="s">
        <v>299</v>
      </c>
      <c r="C90" s="29" t="s">
        <v>195</v>
      </c>
      <c r="D90" s="29" t="s">
        <v>195</v>
      </c>
      <c r="E90" s="30" t="s">
        <v>300</v>
      </c>
      <c r="F90" s="50">
        <f t="shared" si="125"/>
        <v>205168.8</v>
      </c>
      <c r="G90" s="73">
        <f>SUM(G92+G95+G103)</f>
        <v>202464</v>
      </c>
      <c r="H90" s="73">
        <f>SUM(H92+H95+H103)</f>
        <v>2704.8</v>
      </c>
      <c r="I90" s="50">
        <f t="shared" si="151"/>
        <v>240403</v>
      </c>
      <c r="J90" s="73">
        <f>SUM(J92+J95+J103)</f>
        <v>236903</v>
      </c>
      <c r="K90" s="73">
        <f>SUM(K92+K95+K103)</f>
        <v>3500</v>
      </c>
      <c r="L90" s="50">
        <f t="shared" si="152"/>
        <v>263451.3</v>
      </c>
      <c r="M90" s="73">
        <f>SUM(M92+M95+M103)</f>
        <v>263451.3</v>
      </c>
      <c r="N90" s="73">
        <f>SUM(N92+N95+N103)</f>
        <v>0</v>
      </c>
      <c r="O90" s="50">
        <f t="shared" si="153"/>
        <v>23048.299999999988</v>
      </c>
      <c r="P90" s="50">
        <f t="shared" si="122"/>
        <v>26548.299999999988</v>
      </c>
      <c r="Q90" s="50">
        <f t="shared" si="123"/>
        <v>-3500</v>
      </c>
      <c r="R90" s="50">
        <f t="shared" si="154"/>
        <v>259641.3</v>
      </c>
      <c r="S90" s="73">
        <f>SUM(S92+S95+S103)</f>
        <v>259641.3</v>
      </c>
      <c r="T90" s="73">
        <f>SUM(T92+T95+T103)</f>
        <v>0</v>
      </c>
      <c r="U90" s="50">
        <f t="shared" si="155"/>
        <v>260141.3</v>
      </c>
      <c r="V90" s="73">
        <f>SUM(V92+V95+V103)</f>
        <v>260141.3</v>
      </c>
      <c r="W90" s="73">
        <f>SUM(W92+W95+W103)</f>
        <v>0</v>
      </c>
      <c r="X90" s="65">
        <f t="shared" si="124"/>
        <v>23048.299999999988</v>
      </c>
    </row>
    <row r="91" spans="1:256">
      <c r="A91" s="28"/>
      <c r="B91" s="29"/>
      <c r="C91" s="29"/>
      <c r="D91" s="29"/>
      <c r="E91" s="16" t="s">
        <v>5</v>
      </c>
      <c r="F91" s="50"/>
      <c r="G91" s="72"/>
      <c r="H91" s="72"/>
      <c r="I91" s="50"/>
      <c r="J91" s="72"/>
      <c r="K91" s="72"/>
      <c r="L91" s="50"/>
      <c r="M91" s="72"/>
      <c r="N91" s="72"/>
      <c r="O91" s="50"/>
      <c r="P91" s="50">
        <f t="shared" si="122"/>
        <v>0</v>
      </c>
      <c r="Q91" s="50">
        <f t="shared" si="123"/>
        <v>0</v>
      </c>
      <c r="R91" s="50"/>
      <c r="S91" s="72"/>
      <c r="T91" s="72"/>
      <c r="U91" s="50"/>
      <c r="V91" s="72"/>
      <c r="W91" s="72"/>
      <c r="X91" s="65">
        <f t="shared" si="124"/>
        <v>0</v>
      </c>
    </row>
    <row r="92" spans="1:256" s="5" customFormat="1">
      <c r="A92" s="57" t="s">
        <v>301</v>
      </c>
      <c r="B92" s="55" t="s">
        <v>299</v>
      </c>
      <c r="C92" s="55" t="s">
        <v>198</v>
      </c>
      <c r="D92" s="55" t="s">
        <v>195</v>
      </c>
      <c r="E92" s="31" t="s">
        <v>302</v>
      </c>
      <c r="F92" s="50">
        <f t="shared" si="125"/>
        <v>109790.8</v>
      </c>
      <c r="G92" s="73">
        <f>SUM(G94)</f>
        <v>108801</v>
      </c>
      <c r="H92" s="73">
        <f>SUM(H94)</f>
        <v>989.8</v>
      </c>
      <c r="I92" s="50">
        <f t="shared" ref="I92" si="156">SUM(J92+K92)</f>
        <v>122890</v>
      </c>
      <c r="J92" s="73">
        <f>SUM(J94)</f>
        <v>121890</v>
      </c>
      <c r="K92" s="73">
        <f>SUM(K94)</f>
        <v>1000</v>
      </c>
      <c r="L92" s="50">
        <f t="shared" ref="L92" si="157">SUM(M92+N92)</f>
        <v>126050</v>
      </c>
      <c r="M92" s="73">
        <f>SUM(M94)</f>
        <v>126050</v>
      </c>
      <c r="N92" s="73">
        <f>SUM(N94)</f>
        <v>0</v>
      </c>
      <c r="O92" s="50">
        <f t="shared" ref="O92" si="158">SUM(P92+Q92)</f>
        <v>3160</v>
      </c>
      <c r="P92" s="50">
        <f t="shared" si="122"/>
        <v>4160</v>
      </c>
      <c r="Q92" s="50">
        <f t="shared" si="123"/>
        <v>-1000</v>
      </c>
      <c r="R92" s="50">
        <f t="shared" ref="R92" si="159">SUM(S92+T92)</f>
        <v>125050</v>
      </c>
      <c r="S92" s="73">
        <f>SUM(S94)</f>
        <v>125050</v>
      </c>
      <c r="T92" s="73">
        <f>SUM(T94)</f>
        <v>0</v>
      </c>
      <c r="U92" s="50">
        <f t="shared" ref="U92" si="160">SUM(V92+W92)</f>
        <v>125150</v>
      </c>
      <c r="V92" s="73">
        <f>SUM(V94)</f>
        <v>125150</v>
      </c>
      <c r="W92" s="73">
        <f>SUM(W94)</f>
        <v>0</v>
      </c>
      <c r="X92" s="65">
        <f t="shared" si="124"/>
        <v>3160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>
      <c r="A93" s="28"/>
      <c r="B93" s="29"/>
      <c r="C93" s="29"/>
      <c r="D93" s="29"/>
      <c r="E93" s="16" t="s">
        <v>200</v>
      </c>
      <c r="F93" s="50"/>
      <c r="G93" s="72"/>
      <c r="H93" s="72"/>
      <c r="I93" s="50"/>
      <c r="J93" s="72"/>
      <c r="K93" s="72"/>
      <c r="L93" s="50"/>
      <c r="M93" s="72"/>
      <c r="N93" s="72"/>
      <c r="O93" s="50"/>
      <c r="P93" s="50">
        <f t="shared" si="122"/>
        <v>0</v>
      </c>
      <c r="Q93" s="50">
        <f t="shared" si="123"/>
        <v>0</v>
      </c>
      <c r="R93" s="50"/>
      <c r="S93" s="72"/>
      <c r="T93" s="72"/>
      <c r="U93" s="50"/>
      <c r="V93" s="72"/>
      <c r="W93" s="72"/>
      <c r="X93" s="65">
        <f t="shared" si="124"/>
        <v>0</v>
      </c>
    </row>
    <row r="94" spans="1:256">
      <c r="A94" s="28" t="s">
        <v>303</v>
      </c>
      <c r="B94" s="29" t="s">
        <v>299</v>
      </c>
      <c r="C94" s="29" t="s">
        <v>198</v>
      </c>
      <c r="D94" s="29" t="s">
        <v>198</v>
      </c>
      <c r="E94" s="16" t="s">
        <v>302</v>
      </c>
      <c r="F94" s="50">
        <f t="shared" si="125"/>
        <v>109790.8</v>
      </c>
      <c r="G94" s="72">
        <v>108801</v>
      </c>
      <c r="H94" s="72">
        <v>989.8</v>
      </c>
      <c r="I94" s="50">
        <f t="shared" ref="I94:I95" si="161">SUM(J94+K94)</f>
        <v>122890</v>
      </c>
      <c r="J94" s="72">
        <v>121890</v>
      </c>
      <c r="K94" s="72">
        <v>1000</v>
      </c>
      <c r="L94" s="50">
        <f t="shared" ref="L94:L95" si="162">SUM(M94+N94)</f>
        <v>126050</v>
      </c>
      <c r="M94" s="72">
        <v>126050</v>
      </c>
      <c r="N94" s="72"/>
      <c r="O94" s="50">
        <f t="shared" ref="O94:O95" si="163">SUM(P94+Q94)</f>
        <v>3160</v>
      </c>
      <c r="P94" s="50">
        <f t="shared" si="122"/>
        <v>4160</v>
      </c>
      <c r="Q94" s="50">
        <f t="shared" si="123"/>
        <v>-1000</v>
      </c>
      <c r="R94" s="50">
        <f t="shared" ref="R94:R95" si="164">SUM(S94+T94)</f>
        <v>125050</v>
      </c>
      <c r="S94" s="72">
        <v>125050</v>
      </c>
      <c r="T94" s="72"/>
      <c r="U94" s="50">
        <f t="shared" ref="U94:U95" si="165">SUM(V94+W94)</f>
        <v>125150</v>
      </c>
      <c r="V94" s="72">
        <v>125150</v>
      </c>
      <c r="W94" s="72"/>
      <c r="X94" s="65">
        <f t="shared" si="124"/>
        <v>3160</v>
      </c>
    </row>
    <row r="95" spans="1:256" s="5" customFormat="1">
      <c r="A95" s="57" t="s">
        <v>304</v>
      </c>
      <c r="B95" s="55" t="s">
        <v>299</v>
      </c>
      <c r="C95" s="55" t="s">
        <v>222</v>
      </c>
      <c r="D95" s="55" t="s">
        <v>195</v>
      </c>
      <c r="E95" s="31" t="s">
        <v>305</v>
      </c>
      <c r="F95" s="50">
        <f t="shared" si="125"/>
        <v>93240.5</v>
      </c>
      <c r="G95" s="73">
        <f>SUM(G97:G102)</f>
        <v>91525.5</v>
      </c>
      <c r="H95" s="73">
        <f>SUM(H97:H102)</f>
        <v>1715</v>
      </c>
      <c r="I95" s="50">
        <f t="shared" si="161"/>
        <v>115513</v>
      </c>
      <c r="J95" s="73">
        <f>SUM(J97:J102)</f>
        <v>113013</v>
      </c>
      <c r="K95" s="73">
        <f>SUM(K97:K102)</f>
        <v>2500</v>
      </c>
      <c r="L95" s="50">
        <f t="shared" si="162"/>
        <v>125401.3</v>
      </c>
      <c r="M95" s="73">
        <f>SUM(M97:M102)</f>
        <v>125401.3</v>
      </c>
      <c r="N95" s="73">
        <f>SUM(N97:N102)</f>
        <v>0</v>
      </c>
      <c r="O95" s="50">
        <f t="shared" si="163"/>
        <v>9888.3000000000029</v>
      </c>
      <c r="P95" s="50">
        <f t="shared" si="122"/>
        <v>12388.300000000003</v>
      </c>
      <c r="Q95" s="50">
        <f t="shared" si="123"/>
        <v>-2500</v>
      </c>
      <c r="R95" s="50">
        <f t="shared" si="164"/>
        <v>122591.3</v>
      </c>
      <c r="S95" s="73">
        <f>SUM(S97:S102)</f>
        <v>122591.3</v>
      </c>
      <c r="T95" s="73">
        <f>SUM(T97:T102)</f>
        <v>0</v>
      </c>
      <c r="U95" s="50">
        <f t="shared" si="165"/>
        <v>122991.3</v>
      </c>
      <c r="V95" s="73">
        <f>SUM(V97:V102)</f>
        <v>122991.3</v>
      </c>
      <c r="W95" s="73">
        <f>SUM(W97:W102)</f>
        <v>0</v>
      </c>
      <c r="X95" s="65">
        <f t="shared" si="124"/>
        <v>9888.3000000000029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>
      <c r="A96" s="28"/>
      <c r="B96" s="29"/>
      <c r="C96" s="29"/>
      <c r="D96" s="29"/>
      <c r="E96" s="16" t="s">
        <v>200</v>
      </c>
      <c r="F96" s="50"/>
      <c r="G96" s="72"/>
      <c r="H96" s="72"/>
      <c r="I96" s="50"/>
      <c r="J96" s="72"/>
      <c r="K96" s="72"/>
      <c r="L96" s="50"/>
      <c r="M96" s="72"/>
      <c r="N96" s="72"/>
      <c r="O96" s="50"/>
      <c r="P96" s="50">
        <f t="shared" si="122"/>
        <v>0</v>
      </c>
      <c r="Q96" s="50">
        <f t="shared" si="123"/>
        <v>0</v>
      </c>
      <c r="R96" s="50"/>
      <c r="S96" s="72"/>
      <c r="T96" s="72"/>
      <c r="U96" s="50"/>
      <c r="V96" s="72"/>
      <c r="W96" s="72"/>
      <c r="X96" s="65">
        <f t="shared" si="124"/>
        <v>0</v>
      </c>
    </row>
    <row r="97" spans="1:256">
      <c r="A97" s="28" t="s">
        <v>306</v>
      </c>
      <c r="B97" s="29" t="s">
        <v>299</v>
      </c>
      <c r="C97" s="29" t="s">
        <v>222</v>
      </c>
      <c r="D97" s="29" t="s">
        <v>198</v>
      </c>
      <c r="E97" s="16" t="s">
        <v>307</v>
      </c>
      <c r="F97" s="50">
        <f t="shared" si="125"/>
        <v>36335</v>
      </c>
      <c r="G97" s="72">
        <v>34950</v>
      </c>
      <c r="H97" s="72">
        <v>1385</v>
      </c>
      <c r="I97" s="50">
        <f t="shared" ref="I97:I103" si="166">SUM(J97+K97)</f>
        <v>37680</v>
      </c>
      <c r="J97" s="72">
        <v>37180</v>
      </c>
      <c r="K97" s="72">
        <v>500</v>
      </c>
      <c r="L97" s="50">
        <f t="shared" ref="L97:L103" si="167">SUM(M97+N97)</f>
        <v>42130</v>
      </c>
      <c r="M97" s="72">
        <v>42130</v>
      </c>
      <c r="N97" s="72"/>
      <c r="O97" s="50">
        <f t="shared" ref="O97:O103" si="168">SUM(P97+Q97)</f>
        <v>4450</v>
      </c>
      <c r="P97" s="50">
        <f t="shared" si="122"/>
        <v>4950</v>
      </c>
      <c r="Q97" s="50">
        <f t="shared" si="123"/>
        <v>-500</v>
      </c>
      <c r="R97" s="50">
        <f t="shared" ref="R97:R103" si="169">SUM(S97+T97)</f>
        <v>41530</v>
      </c>
      <c r="S97" s="72">
        <v>41530</v>
      </c>
      <c r="T97" s="72"/>
      <c r="U97" s="50">
        <f t="shared" ref="U97:U103" si="170">SUM(V97+W97)</f>
        <v>41630</v>
      </c>
      <c r="V97" s="72">
        <v>41630</v>
      </c>
      <c r="W97" s="72"/>
      <c r="X97" s="65">
        <f t="shared" si="124"/>
        <v>4450</v>
      </c>
    </row>
    <row r="98" spans="1:256">
      <c r="A98" s="28" t="s">
        <v>308</v>
      </c>
      <c r="B98" s="29" t="s">
        <v>299</v>
      </c>
      <c r="C98" s="29" t="s">
        <v>222</v>
      </c>
      <c r="D98" s="29" t="s">
        <v>222</v>
      </c>
      <c r="E98" s="16" t="s">
        <v>309</v>
      </c>
      <c r="F98" s="50">
        <f t="shared" si="125"/>
        <v>18282</v>
      </c>
      <c r="G98" s="72">
        <v>17952</v>
      </c>
      <c r="H98" s="72">
        <v>330</v>
      </c>
      <c r="I98" s="50">
        <f t="shared" si="166"/>
        <v>22013</v>
      </c>
      <c r="J98" s="72">
        <v>21013</v>
      </c>
      <c r="K98" s="72">
        <v>1000</v>
      </c>
      <c r="L98" s="50">
        <f t="shared" si="167"/>
        <v>22070</v>
      </c>
      <c r="M98" s="72">
        <v>22070</v>
      </c>
      <c r="N98" s="72"/>
      <c r="O98" s="50">
        <f t="shared" si="168"/>
        <v>57</v>
      </c>
      <c r="P98" s="50">
        <f t="shared" si="122"/>
        <v>1057</v>
      </c>
      <c r="Q98" s="50">
        <f t="shared" si="123"/>
        <v>-1000</v>
      </c>
      <c r="R98" s="50">
        <f t="shared" si="169"/>
        <v>21060</v>
      </c>
      <c r="S98" s="72">
        <v>21060</v>
      </c>
      <c r="T98" s="72"/>
      <c r="U98" s="50">
        <f t="shared" si="170"/>
        <v>21260</v>
      </c>
      <c r="V98" s="72">
        <v>21260</v>
      </c>
      <c r="W98" s="72"/>
      <c r="X98" s="65">
        <f t="shared" si="124"/>
        <v>57</v>
      </c>
    </row>
    <row r="99" spans="1:256">
      <c r="A99" s="28" t="s">
        <v>310</v>
      </c>
      <c r="B99" s="29" t="s">
        <v>299</v>
      </c>
      <c r="C99" s="29" t="s">
        <v>222</v>
      </c>
      <c r="D99" s="29" t="s">
        <v>204</v>
      </c>
      <c r="E99" s="16" t="s">
        <v>311</v>
      </c>
      <c r="F99" s="50">
        <f t="shared" si="125"/>
        <v>27050</v>
      </c>
      <c r="G99" s="72">
        <v>27050</v>
      </c>
      <c r="H99" s="72"/>
      <c r="I99" s="50">
        <f t="shared" si="166"/>
        <v>35820</v>
      </c>
      <c r="J99" s="72">
        <v>34820</v>
      </c>
      <c r="K99" s="72">
        <v>1000</v>
      </c>
      <c r="L99" s="50">
        <f t="shared" si="167"/>
        <v>41201.300000000003</v>
      </c>
      <c r="M99" s="72">
        <v>41201.300000000003</v>
      </c>
      <c r="N99" s="72"/>
      <c r="O99" s="50">
        <f t="shared" si="168"/>
        <v>5381.3000000000029</v>
      </c>
      <c r="P99" s="50">
        <f t="shared" si="122"/>
        <v>6381.3000000000029</v>
      </c>
      <c r="Q99" s="50">
        <f t="shared" si="123"/>
        <v>-1000</v>
      </c>
      <c r="R99" s="50">
        <f t="shared" si="169"/>
        <v>40001.300000000003</v>
      </c>
      <c r="S99" s="72">
        <v>40001.300000000003</v>
      </c>
      <c r="T99" s="72"/>
      <c r="U99" s="50">
        <f t="shared" si="170"/>
        <v>40101.300000000003</v>
      </c>
      <c r="V99" s="72">
        <v>40101.300000000003</v>
      </c>
      <c r="W99" s="72"/>
      <c r="X99" s="65">
        <f t="shared" si="124"/>
        <v>5381.3000000000029</v>
      </c>
    </row>
    <row r="100" spans="1:256">
      <c r="A100" s="28" t="s">
        <v>312</v>
      </c>
      <c r="B100" s="29" t="s">
        <v>299</v>
      </c>
      <c r="C100" s="29" t="s">
        <v>222</v>
      </c>
      <c r="D100" s="29" t="s">
        <v>238</v>
      </c>
      <c r="E100" s="16" t="s">
        <v>313</v>
      </c>
      <c r="F100" s="50">
        <f t="shared" si="125"/>
        <v>11573.5</v>
      </c>
      <c r="G100" s="72">
        <v>11573.5</v>
      </c>
      <c r="H100" s="72"/>
      <c r="I100" s="50">
        <f t="shared" si="166"/>
        <v>20000</v>
      </c>
      <c r="J100" s="72">
        <v>20000</v>
      </c>
      <c r="K100" s="72"/>
      <c r="L100" s="50">
        <f t="shared" si="167"/>
        <v>20000</v>
      </c>
      <c r="M100" s="72">
        <v>20000</v>
      </c>
      <c r="N100" s="72"/>
      <c r="O100" s="50">
        <f t="shared" si="168"/>
        <v>0</v>
      </c>
      <c r="P100" s="50">
        <f t="shared" si="122"/>
        <v>0</v>
      </c>
      <c r="Q100" s="50">
        <f t="shared" si="123"/>
        <v>0</v>
      </c>
      <c r="R100" s="50">
        <f t="shared" si="169"/>
        <v>20000</v>
      </c>
      <c r="S100" s="72">
        <v>20000</v>
      </c>
      <c r="T100" s="72"/>
      <c r="U100" s="50">
        <f t="shared" si="170"/>
        <v>20000</v>
      </c>
      <c r="V100" s="72">
        <v>20000</v>
      </c>
      <c r="W100" s="72"/>
      <c r="X100" s="65">
        <f t="shared" si="124"/>
        <v>0</v>
      </c>
    </row>
    <row r="101" spans="1:256">
      <c r="A101" s="28" t="s">
        <v>314</v>
      </c>
      <c r="B101" s="29" t="s">
        <v>299</v>
      </c>
      <c r="C101" s="29" t="s">
        <v>222</v>
      </c>
      <c r="D101" s="29" t="s">
        <v>211</v>
      </c>
      <c r="E101" s="16" t="s">
        <v>315</v>
      </c>
      <c r="F101" s="50">
        <f t="shared" si="125"/>
        <v>0</v>
      </c>
      <c r="G101" s="72"/>
      <c r="H101" s="72"/>
      <c r="I101" s="50">
        <f t="shared" si="166"/>
        <v>0</v>
      </c>
      <c r="J101" s="72"/>
      <c r="K101" s="72"/>
      <c r="L101" s="50">
        <f t="shared" si="167"/>
        <v>0</v>
      </c>
      <c r="M101" s="72"/>
      <c r="N101" s="72"/>
      <c r="O101" s="50">
        <f t="shared" si="168"/>
        <v>0</v>
      </c>
      <c r="P101" s="50">
        <f t="shared" si="122"/>
        <v>0</v>
      </c>
      <c r="Q101" s="50">
        <f t="shared" si="123"/>
        <v>0</v>
      </c>
      <c r="R101" s="50">
        <f t="shared" si="169"/>
        <v>0</v>
      </c>
      <c r="S101" s="72"/>
      <c r="T101" s="72"/>
      <c r="U101" s="50">
        <f t="shared" si="170"/>
        <v>0</v>
      </c>
      <c r="V101" s="72"/>
      <c r="W101" s="72"/>
      <c r="X101" s="65">
        <f t="shared" si="124"/>
        <v>0</v>
      </c>
    </row>
    <row r="102" spans="1:256" ht="20.399999999999999">
      <c r="A102" s="28" t="s">
        <v>316</v>
      </c>
      <c r="B102" s="29" t="s">
        <v>299</v>
      </c>
      <c r="C102" s="29" t="s">
        <v>222</v>
      </c>
      <c r="D102" s="29" t="s">
        <v>251</v>
      </c>
      <c r="E102" s="16" t="s">
        <v>317</v>
      </c>
      <c r="F102" s="50">
        <f t="shared" si="125"/>
        <v>0</v>
      </c>
      <c r="G102" s="72"/>
      <c r="H102" s="72"/>
      <c r="I102" s="50">
        <f t="shared" si="166"/>
        <v>0</v>
      </c>
      <c r="J102" s="72"/>
      <c r="K102" s="72"/>
      <c r="L102" s="50">
        <f t="shared" si="167"/>
        <v>0</v>
      </c>
      <c r="M102" s="72"/>
      <c r="N102" s="72"/>
      <c r="O102" s="50">
        <f t="shared" si="168"/>
        <v>0</v>
      </c>
      <c r="P102" s="50">
        <f t="shared" si="122"/>
        <v>0</v>
      </c>
      <c r="Q102" s="50">
        <f t="shared" si="123"/>
        <v>0</v>
      </c>
      <c r="R102" s="50">
        <f t="shared" si="169"/>
        <v>0</v>
      </c>
      <c r="S102" s="72"/>
      <c r="T102" s="72"/>
      <c r="U102" s="50">
        <f t="shared" si="170"/>
        <v>0</v>
      </c>
      <c r="V102" s="72"/>
      <c r="W102" s="72"/>
      <c r="X102" s="65">
        <f t="shared" si="124"/>
        <v>0</v>
      </c>
    </row>
    <row r="103" spans="1:256" s="5" customFormat="1" ht="22.8">
      <c r="A103" s="69">
        <v>2860</v>
      </c>
      <c r="B103" s="71" t="s">
        <v>299</v>
      </c>
      <c r="C103" s="71" t="s">
        <v>215</v>
      </c>
      <c r="D103" s="71" t="s">
        <v>195</v>
      </c>
      <c r="E103" s="92" t="s">
        <v>588</v>
      </c>
      <c r="F103" s="50">
        <f t="shared" si="125"/>
        <v>2137.5</v>
      </c>
      <c r="G103" s="73">
        <f>SUM(G105:G105)</f>
        <v>2137.5</v>
      </c>
      <c r="H103" s="73">
        <f>SUM(H105:H105)</f>
        <v>0</v>
      </c>
      <c r="I103" s="50">
        <f t="shared" si="166"/>
        <v>2000</v>
      </c>
      <c r="J103" s="73">
        <f>SUM(J105:J105)</f>
        <v>2000</v>
      </c>
      <c r="K103" s="73">
        <f>SUM(K105:K105)</f>
        <v>0</v>
      </c>
      <c r="L103" s="50">
        <f t="shared" si="167"/>
        <v>12000</v>
      </c>
      <c r="M103" s="73">
        <f>SUM(M105:M105)</f>
        <v>12000</v>
      </c>
      <c r="N103" s="73">
        <f>SUM(N105:N105)</f>
        <v>0</v>
      </c>
      <c r="O103" s="50">
        <f t="shared" si="168"/>
        <v>10000</v>
      </c>
      <c r="P103" s="50">
        <f t="shared" si="122"/>
        <v>10000</v>
      </c>
      <c r="Q103" s="50">
        <f t="shared" si="123"/>
        <v>0</v>
      </c>
      <c r="R103" s="50">
        <f t="shared" si="169"/>
        <v>12000</v>
      </c>
      <c r="S103" s="73">
        <f>SUM(S105:S105)</f>
        <v>12000</v>
      </c>
      <c r="T103" s="73">
        <f>SUM(T105:T105)</f>
        <v>0</v>
      </c>
      <c r="U103" s="50">
        <f t="shared" si="170"/>
        <v>12000</v>
      </c>
      <c r="V103" s="73">
        <f>SUM(V105:V105)</f>
        <v>12000</v>
      </c>
      <c r="W103" s="73">
        <f>SUM(W105:W105)</f>
        <v>0</v>
      </c>
      <c r="X103" s="65">
        <f t="shared" si="124"/>
        <v>10000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11.4">
      <c r="A104" s="69"/>
      <c r="B104" s="71"/>
      <c r="C104" s="71"/>
      <c r="D104" s="71"/>
      <c r="E104" s="90" t="s">
        <v>587</v>
      </c>
      <c r="F104" s="50"/>
      <c r="G104" s="72"/>
      <c r="H104" s="72"/>
      <c r="I104" s="50"/>
      <c r="J104" s="72"/>
      <c r="K104" s="72"/>
      <c r="L104" s="50"/>
      <c r="M104" s="72"/>
      <c r="N104" s="72"/>
      <c r="O104" s="50"/>
      <c r="P104" s="50">
        <f t="shared" si="122"/>
        <v>0</v>
      </c>
      <c r="Q104" s="50">
        <f t="shared" si="123"/>
        <v>0</v>
      </c>
      <c r="R104" s="50"/>
      <c r="S104" s="72"/>
      <c r="T104" s="72"/>
      <c r="U104" s="50"/>
      <c r="V104" s="72"/>
      <c r="W104" s="72"/>
      <c r="X104" s="65">
        <f t="shared" si="124"/>
        <v>0</v>
      </c>
    </row>
    <row r="105" spans="1:256" s="49" customFormat="1" ht="21.6">
      <c r="A105" s="69">
        <v>2861</v>
      </c>
      <c r="B105" s="70" t="s">
        <v>299</v>
      </c>
      <c r="C105" s="70" t="s">
        <v>215</v>
      </c>
      <c r="D105" s="70" t="s">
        <v>198</v>
      </c>
      <c r="E105" s="93" t="s">
        <v>588</v>
      </c>
      <c r="F105" s="50">
        <f t="shared" si="125"/>
        <v>2137.5</v>
      </c>
      <c r="G105" s="72">
        <v>2137.5</v>
      </c>
      <c r="H105" s="72"/>
      <c r="I105" s="50">
        <f t="shared" ref="I105:I106" si="171">SUM(J105+K105)</f>
        <v>2000</v>
      </c>
      <c r="J105" s="72">
        <v>2000</v>
      </c>
      <c r="K105" s="72"/>
      <c r="L105" s="50">
        <f t="shared" ref="L105:L106" si="172">SUM(M105+N105)</f>
        <v>12000</v>
      </c>
      <c r="M105" s="72">
        <v>12000</v>
      </c>
      <c r="N105" s="72"/>
      <c r="O105" s="50">
        <f t="shared" ref="O105:O106" si="173">SUM(P105+Q105)</f>
        <v>10000</v>
      </c>
      <c r="P105" s="50">
        <f t="shared" si="122"/>
        <v>10000</v>
      </c>
      <c r="Q105" s="50">
        <f t="shared" si="123"/>
        <v>0</v>
      </c>
      <c r="R105" s="50">
        <f t="shared" ref="R105:R106" si="174">SUM(S105+T105)</f>
        <v>12000</v>
      </c>
      <c r="S105" s="72">
        <v>12000</v>
      </c>
      <c r="T105" s="72"/>
      <c r="U105" s="50">
        <f t="shared" ref="U105:U106" si="175">SUM(V105+W105)</f>
        <v>12000</v>
      </c>
      <c r="V105" s="72">
        <v>12000</v>
      </c>
      <c r="W105" s="72"/>
      <c r="X105" s="75">
        <f t="shared" si="124"/>
        <v>10000</v>
      </c>
    </row>
    <row r="106" spans="1:256">
      <c r="A106" s="28" t="s">
        <v>318</v>
      </c>
      <c r="B106" s="29" t="s">
        <v>319</v>
      </c>
      <c r="C106" s="29" t="s">
        <v>195</v>
      </c>
      <c r="D106" s="29" t="s">
        <v>195</v>
      </c>
      <c r="E106" s="30" t="s">
        <v>320</v>
      </c>
      <c r="F106" s="50">
        <f t="shared" si="125"/>
        <v>507840</v>
      </c>
      <c r="G106" s="73">
        <f>SUM(G108+G112+G116+G119)</f>
        <v>496387.7</v>
      </c>
      <c r="H106" s="73">
        <f>SUM(H108+H112+H116+H119)</f>
        <v>11452.3</v>
      </c>
      <c r="I106" s="50">
        <f t="shared" si="171"/>
        <v>758997</v>
      </c>
      <c r="J106" s="73">
        <f>SUM(J108+J112+J116+J119)</f>
        <v>703997</v>
      </c>
      <c r="K106" s="73">
        <f>SUM(K108+K112+K116+K119)</f>
        <v>55000</v>
      </c>
      <c r="L106" s="50">
        <f t="shared" si="172"/>
        <v>731529.6</v>
      </c>
      <c r="M106" s="73">
        <f>SUM(M108+M112+M116+M119)</f>
        <v>731529.6</v>
      </c>
      <c r="N106" s="73">
        <f>SUM(N108+N112+N116+N119)</f>
        <v>0</v>
      </c>
      <c r="O106" s="50">
        <f t="shared" si="173"/>
        <v>-27467.400000000023</v>
      </c>
      <c r="P106" s="50">
        <f t="shared" si="122"/>
        <v>27532.599999999977</v>
      </c>
      <c r="Q106" s="50">
        <f t="shared" si="123"/>
        <v>-55000</v>
      </c>
      <c r="R106" s="50">
        <f t="shared" si="174"/>
        <v>743389.6</v>
      </c>
      <c r="S106" s="73">
        <f>SUM(S108+S112+S116+S119)</f>
        <v>743389.6</v>
      </c>
      <c r="T106" s="73">
        <f>SUM(T108+T112+T116+T119)</f>
        <v>0</v>
      </c>
      <c r="U106" s="50">
        <f t="shared" si="175"/>
        <v>747421.6</v>
      </c>
      <c r="V106" s="73">
        <f>SUM(V108+V112+V116+V119)</f>
        <v>747421.6</v>
      </c>
      <c r="W106" s="73">
        <f>SUM(W108+W112+W116+W119)</f>
        <v>0</v>
      </c>
      <c r="X106" s="65">
        <f t="shared" si="124"/>
        <v>-27467.400000000023</v>
      </c>
    </row>
    <row r="107" spans="1:256">
      <c r="A107" s="28"/>
      <c r="B107" s="29"/>
      <c r="C107" s="29"/>
      <c r="D107" s="29"/>
      <c r="E107" s="16" t="s">
        <v>5</v>
      </c>
      <c r="F107" s="50"/>
      <c r="G107" s="72"/>
      <c r="H107" s="72"/>
      <c r="I107" s="50"/>
      <c r="J107" s="72"/>
      <c r="K107" s="72"/>
      <c r="L107" s="50"/>
      <c r="M107" s="72"/>
      <c r="N107" s="72"/>
      <c r="O107" s="50"/>
      <c r="P107" s="50">
        <f t="shared" si="122"/>
        <v>0</v>
      </c>
      <c r="Q107" s="50">
        <f t="shared" si="123"/>
        <v>0</v>
      </c>
      <c r="R107" s="50"/>
      <c r="S107" s="72"/>
      <c r="T107" s="72"/>
      <c r="U107" s="50"/>
      <c r="V107" s="72"/>
      <c r="W107" s="72"/>
      <c r="X107" s="65">
        <f t="shared" si="124"/>
        <v>0</v>
      </c>
    </row>
    <row r="108" spans="1:256" s="5" customFormat="1" ht="20.399999999999999">
      <c r="A108" s="57" t="s">
        <v>321</v>
      </c>
      <c r="B108" s="55" t="s">
        <v>319</v>
      </c>
      <c r="C108" s="55" t="s">
        <v>198</v>
      </c>
      <c r="D108" s="55" t="s">
        <v>195</v>
      </c>
      <c r="E108" s="31" t="s">
        <v>322</v>
      </c>
      <c r="F108" s="50">
        <f t="shared" si="125"/>
        <v>335666.3</v>
      </c>
      <c r="G108" s="73">
        <f>SUM(G110:G111)</f>
        <v>325200</v>
      </c>
      <c r="H108" s="73">
        <f>SUM(H110:H111)</f>
        <v>10466.299999999999</v>
      </c>
      <c r="I108" s="50">
        <f t="shared" ref="I108" si="176">SUM(J108+K108)</f>
        <v>523321</v>
      </c>
      <c r="J108" s="73">
        <f>SUM(J110:J111)</f>
        <v>470821</v>
      </c>
      <c r="K108" s="73">
        <f>SUM(K110:K111)</f>
        <v>52500</v>
      </c>
      <c r="L108" s="50">
        <f t="shared" ref="L108" si="177">SUM(M108+N108)</f>
        <v>521587.6</v>
      </c>
      <c r="M108" s="73">
        <f>SUM(M110:M111)</f>
        <v>521587.6</v>
      </c>
      <c r="N108" s="73">
        <f>SUM(N110:N111)</f>
        <v>0</v>
      </c>
      <c r="O108" s="50">
        <f t="shared" ref="O108" si="178">SUM(P108+Q108)</f>
        <v>-1733.4000000000233</v>
      </c>
      <c r="P108" s="50">
        <f t="shared" si="122"/>
        <v>50766.599999999977</v>
      </c>
      <c r="Q108" s="50">
        <f t="shared" si="123"/>
        <v>-52500</v>
      </c>
      <c r="R108" s="50">
        <f t="shared" ref="R108" si="179">SUM(S108+T108)</f>
        <v>533447.6</v>
      </c>
      <c r="S108" s="73">
        <f>SUM(S110:S111)</f>
        <v>533447.6</v>
      </c>
      <c r="T108" s="73">
        <f>SUM(T110:T111)</f>
        <v>0</v>
      </c>
      <c r="U108" s="50">
        <f t="shared" ref="U108" si="180">SUM(V108+W108)</f>
        <v>537448.6</v>
      </c>
      <c r="V108" s="73">
        <f>SUM(V110:V111)</f>
        <v>537448.6</v>
      </c>
      <c r="W108" s="73">
        <f>SUM(W110:W111)</f>
        <v>0</v>
      </c>
      <c r="X108" s="65">
        <f t="shared" si="124"/>
        <v>-1733.4000000000233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>
      <c r="A109" s="28"/>
      <c r="B109" s="29"/>
      <c r="C109" s="29"/>
      <c r="D109" s="29"/>
      <c r="E109" s="16" t="s">
        <v>200</v>
      </c>
      <c r="F109" s="50"/>
      <c r="G109" s="72"/>
      <c r="H109" s="72"/>
      <c r="I109" s="50"/>
      <c r="J109" s="72"/>
      <c r="K109" s="72"/>
      <c r="L109" s="50"/>
      <c r="M109" s="72"/>
      <c r="N109" s="72"/>
      <c r="O109" s="50"/>
      <c r="P109" s="50">
        <f t="shared" si="122"/>
        <v>0</v>
      </c>
      <c r="Q109" s="50">
        <f t="shared" si="123"/>
        <v>0</v>
      </c>
      <c r="R109" s="50"/>
      <c r="S109" s="72"/>
      <c r="T109" s="72"/>
      <c r="U109" s="50"/>
      <c r="V109" s="72"/>
      <c r="W109" s="72"/>
      <c r="X109" s="65">
        <f t="shared" si="124"/>
        <v>0</v>
      </c>
    </row>
    <row r="110" spans="1:256">
      <c r="A110" s="28" t="s">
        <v>323</v>
      </c>
      <c r="B110" s="29" t="s">
        <v>319</v>
      </c>
      <c r="C110" s="29" t="s">
        <v>198</v>
      </c>
      <c r="D110" s="29" t="s">
        <v>198</v>
      </c>
      <c r="E110" s="16" t="s">
        <v>324</v>
      </c>
      <c r="F110" s="50">
        <f t="shared" si="125"/>
        <v>335666.3</v>
      </c>
      <c r="G110" s="72">
        <v>325200</v>
      </c>
      <c r="H110" s="72">
        <v>10466.299999999999</v>
      </c>
      <c r="I110" s="50">
        <f t="shared" ref="I110:I112" si="181">SUM(J110+K110)</f>
        <v>523321</v>
      </c>
      <c r="J110" s="72">
        <v>470821</v>
      </c>
      <c r="K110" s="72">
        <v>52500</v>
      </c>
      <c r="L110" s="50">
        <f t="shared" ref="L110:L112" si="182">SUM(M110+N110)</f>
        <v>521587.6</v>
      </c>
      <c r="M110" s="72">
        <v>521587.6</v>
      </c>
      <c r="N110" s="72"/>
      <c r="O110" s="50">
        <f t="shared" ref="O110:O112" si="183">SUM(P110+Q110)</f>
        <v>-1733.4000000000233</v>
      </c>
      <c r="P110" s="50">
        <f t="shared" si="122"/>
        <v>50766.599999999977</v>
      </c>
      <c r="Q110" s="50">
        <f t="shared" si="123"/>
        <v>-52500</v>
      </c>
      <c r="R110" s="50">
        <f t="shared" ref="R110:R112" si="184">SUM(S110+T110)</f>
        <v>533447.6</v>
      </c>
      <c r="S110" s="72">
        <v>533447.6</v>
      </c>
      <c r="T110" s="72"/>
      <c r="U110" s="50">
        <f t="shared" ref="U110:U112" si="185">SUM(V110+W110)</f>
        <v>537448.6</v>
      </c>
      <c r="V110" s="72">
        <v>537448.6</v>
      </c>
      <c r="W110" s="72"/>
      <c r="X110" s="65">
        <f t="shared" si="124"/>
        <v>-1733.4000000000233</v>
      </c>
    </row>
    <row r="111" spans="1:256">
      <c r="A111" s="28" t="s">
        <v>325</v>
      </c>
      <c r="B111" s="29" t="s">
        <v>319</v>
      </c>
      <c r="C111" s="29" t="s">
        <v>198</v>
      </c>
      <c r="D111" s="29" t="s">
        <v>222</v>
      </c>
      <c r="E111" s="16" t="s">
        <v>326</v>
      </c>
      <c r="F111" s="50">
        <f t="shared" si="125"/>
        <v>0</v>
      </c>
      <c r="G111" s="72"/>
      <c r="H111" s="72"/>
      <c r="I111" s="50">
        <f t="shared" si="181"/>
        <v>0</v>
      </c>
      <c r="J111" s="72"/>
      <c r="K111" s="72"/>
      <c r="L111" s="50">
        <f t="shared" si="182"/>
        <v>0</v>
      </c>
      <c r="M111" s="72"/>
      <c r="N111" s="72"/>
      <c r="O111" s="50">
        <f t="shared" si="183"/>
        <v>0</v>
      </c>
      <c r="P111" s="50">
        <f t="shared" si="122"/>
        <v>0</v>
      </c>
      <c r="Q111" s="50">
        <f t="shared" si="123"/>
        <v>0</v>
      </c>
      <c r="R111" s="50">
        <f t="shared" si="184"/>
        <v>0</v>
      </c>
      <c r="S111" s="72"/>
      <c r="T111" s="72"/>
      <c r="U111" s="50">
        <f t="shared" si="185"/>
        <v>0</v>
      </c>
      <c r="V111" s="72"/>
      <c r="W111" s="72"/>
      <c r="X111" s="65">
        <f t="shared" si="124"/>
        <v>0</v>
      </c>
    </row>
    <row r="112" spans="1:256" s="5" customFormat="1">
      <c r="A112" s="57" t="s">
        <v>327</v>
      </c>
      <c r="B112" s="55" t="s">
        <v>319</v>
      </c>
      <c r="C112" s="55" t="s">
        <v>222</v>
      </c>
      <c r="D112" s="55" t="s">
        <v>195</v>
      </c>
      <c r="E112" s="31" t="s">
        <v>328</v>
      </c>
      <c r="F112" s="50">
        <f t="shared" si="125"/>
        <v>0</v>
      </c>
      <c r="G112" s="73">
        <f>SUM(G114:G115)</f>
        <v>0</v>
      </c>
      <c r="H112" s="73">
        <f>SUM(H114:H115)</f>
        <v>0</v>
      </c>
      <c r="I112" s="50">
        <f t="shared" si="181"/>
        <v>0</v>
      </c>
      <c r="J112" s="73">
        <f>SUM(J114:J115)</f>
        <v>0</v>
      </c>
      <c r="K112" s="73">
        <f>SUM(K114:K115)</f>
        <v>0</v>
      </c>
      <c r="L112" s="50">
        <f t="shared" si="182"/>
        <v>0</v>
      </c>
      <c r="M112" s="73">
        <f>SUM(M114:M115)</f>
        <v>0</v>
      </c>
      <c r="N112" s="73">
        <f>SUM(N114:N115)</f>
        <v>0</v>
      </c>
      <c r="O112" s="50">
        <f t="shared" si="183"/>
        <v>0</v>
      </c>
      <c r="P112" s="50">
        <f t="shared" si="122"/>
        <v>0</v>
      </c>
      <c r="Q112" s="50">
        <f t="shared" si="123"/>
        <v>0</v>
      </c>
      <c r="R112" s="50">
        <f t="shared" si="184"/>
        <v>0</v>
      </c>
      <c r="S112" s="73">
        <f>SUM(S114:S115)</f>
        <v>0</v>
      </c>
      <c r="T112" s="73">
        <f>SUM(T114:T115)</f>
        <v>0</v>
      </c>
      <c r="U112" s="50">
        <f t="shared" si="185"/>
        <v>0</v>
      </c>
      <c r="V112" s="73">
        <f>SUM(V114:V115)</f>
        <v>0</v>
      </c>
      <c r="W112" s="73">
        <f>SUM(W114:W115)</f>
        <v>0</v>
      </c>
      <c r="X112" s="65">
        <f t="shared" si="124"/>
        <v>0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>
      <c r="A113" s="28"/>
      <c r="B113" s="29"/>
      <c r="C113" s="29"/>
      <c r="D113" s="29"/>
      <c r="E113" s="16" t="s">
        <v>200</v>
      </c>
      <c r="F113" s="50"/>
      <c r="G113" s="72"/>
      <c r="H113" s="72"/>
      <c r="I113" s="50"/>
      <c r="J113" s="72"/>
      <c r="K113" s="72"/>
      <c r="L113" s="50"/>
      <c r="M113" s="72"/>
      <c r="N113" s="72"/>
      <c r="O113" s="50"/>
      <c r="P113" s="50">
        <f t="shared" si="122"/>
        <v>0</v>
      </c>
      <c r="Q113" s="50">
        <f t="shared" si="123"/>
        <v>0</v>
      </c>
      <c r="R113" s="50"/>
      <c r="S113" s="72"/>
      <c r="T113" s="72"/>
      <c r="U113" s="50"/>
      <c r="V113" s="72"/>
      <c r="W113" s="72"/>
      <c r="X113" s="65">
        <f t="shared" si="124"/>
        <v>0</v>
      </c>
    </row>
    <row r="114" spans="1:256">
      <c r="A114" s="28" t="s">
        <v>329</v>
      </c>
      <c r="B114" s="29" t="s">
        <v>319</v>
      </c>
      <c r="C114" s="29" t="s">
        <v>222</v>
      </c>
      <c r="D114" s="29" t="s">
        <v>198</v>
      </c>
      <c r="E114" s="16" t="s">
        <v>330</v>
      </c>
      <c r="F114" s="50">
        <f t="shared" si="125"/>
        <v>0</v>
      </c>
      <c r="G114" s="72"/>
      <c r="H114" s="72"/>
      <c r="I114" s="50">
        <f t="shared" ref="I114:I116" si="186">SUM(J114+K114)</f>
        <v>0</v>
      </c>
      <c r="J114" s="72"/>
      <c r="K114" s="72"/>
      <c r="L114" s="50">
        <f t="shared" ref="L114:L116" si="187">SUM(M114+N114)</f>
        <v>0</v>
      </c>
      <c r="M114" s="72"/>
      <c r="N114" s="72"/>
      <c r="O114" s="50">
        <f t="shared" ref="O114:O116" si="188">SUM(P114+Q114)</f>
        <v>0</v>
      </c>
      <c r="P114" s="50">
        <f t="shared" si="122"/>
        <v>0</v>
      </c>
      <c r="Q114" s="50">
        <f t="shared" si="123"/>
        <v>0</v>
      </c>
      <c r="R114" s="50">
        <f t="shared" ref="R114:R116" si="189">SUM(S114+T114)</f>
        <v>0</v>
      </c>
      <c r="S114" s="72"/>
      <c r="T114" s="72"/>
      <c r="U114" s="50">
        <f t="shared" ref="U114:U116" si="190">SUM(V114+W114)</f>
        <v>0</v>
      </c>
      <c r="V114" s="72"/>
      <c r="W114" s="72"/>
      <c r="X114" s="65">
        <f t="shared" si="124"/>
        <v>0</v>
      </c>
    </row>
    <row r="115" spans="1:256">
      <c r="A115" s="28" t="s">
        <v>331</v>
      </c>
      <c r="B115" s="29" t="s">
        <v>319</v>
      </c>
      <c r="C115" s="29" t="s">
        <v>222</v>
      </c>
      <c r="D115" s="29" t="s">
        <v>222</v>
      </c>
      <c r="E115" s="16" t="s">
        <v>332</v>
      </c>
      <c r="F115" s="50">
        <f t="shared" si="125"/>
        <v>0</v>
      </c>
      <c r="G115" s="72"/>
      <c r="H115" s="72"/>
      <c r="I115" s="50">
        <f t="shared" si="186"/>
        <v>0</v>
      </c>
      <c r="J115" s="72"/>
      <c r="K115" s="72"/>
      <c r="L115" s="50">
        <f t="shared" si="187"/>
        <v>0</v>
      </c>
      <c r="M115" s="72"/>
      <c r="N115" s="72"/>
      <c r="O115" s="50">
        <f t="shared" si="188"/>
        <v>0</v>
      </c>
      <c r="P115" s="50">
        <f t="shared" si="122"/>
        <v>0</v>
      </c>
      <c r="Q115" s="50">
        <f t="shared" si="123"/>
        <v>0</v>
      </c>
      <c r="R115" s="50">
        <f t="shared" si="189"/>
        <v>0</v>
      </c>
      <c r="S115" s="72"/>
      <c r="T115" s="72"/>
      <c r="U115" s="50">
        <f t="shared" si="190"/>
        <v>0</v>
      </c>
      <c r="V115" s="72"/>
      <c r="W115" s="72"/>
      <c r="X115" s="65">
        <f t="shared" si="124"/>
        <v>0</v>
      </c>
    </row>
    <row r="116" spans="1:256" s="5" customFormat="1" ht="20.399999999999999">
      <c r="A116" s="57" t="s">
        <v>333</v>
      </c>
      <c r="B116" s="55" t="s">
        <v>319</v>
      </c>
      <c r="C116" s="55" t="s">
        <v>211</v>
      </c>
      <c r="D116" s="55" t="s">
        <v>195</v>
      </c>
      <c r="E116" s="31" t="s">
        <v>334</v>
      </c>
      <c r="F116" s="50">
        <f t="shared" si="125"/>
        <v>172173.7</v>
      </c>
      <c r="G116" s="73">
        <f>SUM(G118)</f>
        <v>171187.7</v>
      </c>
      <c r="H116" s="73">
        <f>SUM(H118)</f>
        <v>986</v>
      </c>
      <c r="I116" s="50">
        <f t="shared" si="186"/>
        <v>235676</v>
      </c>
      <c r="J116" s="73">
        <f>SUM(J118)</f>
        <v>233176</v>
      </c>
      <c r="K116" s="73">
        <f>SUM(K118)</f>
        <v>2500</v>
      </c>
      <c r="L116" s="50">
        <f t="shared" si="187"/>
        <v>209942</v>
      </c>
      <c r="M116" s="73">
        <f>SUM(M118)</f>
        <v>209942</v>
      </c>
      <c r="N116" s="73">
        <f>SUM(N118)</f>
        <v>0</v>
      </c>
      <c r="O116" s="50">
        <f t="shared" si="188"/>
        <v>-25734</v>
      </c>
      <c r="P116" s="50">
        <f t="shared" si="122"/>
        <v>-23234</v>
      </c>
      <c r="Q116" s="50">
        <f t="shared" si="123"/>
        <v>-2500</v>
      </c>
      <c r="R116" s="50">
        <f t="shared" si="189"/>
        <v>209942</v>
      </c>
      <c r="S116" s="73">
        <f>SUM(S118)</f>
        <v>209942</v>
      </c>
      <c r="T116" s="73">
        <f>SUM(T118)</f>
        <v>0</v>
      </c>
      <c r="U116" s="50">
        <f t="shared" si="190"/>
        <v>209973</v>
      </c>
      <c r="V116" s="73">
        <f>SUM(V118)</f>
        <v>209973</v>
      </c>
      <c r="W116" s="73">
        <f>SUM(W118)</f>
        <v>0</v>
      </c>
      <c r="X116" s="65">
        <f t="shared" si="124"/>
        <v>-25734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>
      <c r="A117" s="28"/>
      <c r="B117" s="29"/>
      <c r="C117" s="29"/>
      <c r="D117" s="29"/>
      <c r="E117" s="16" t="s">
        <v>200</v>
      </c>
      <c r="F117" s="50"/>
      <c r="G117" s="72"/>
      <c r="H117" s="72"/>
      <c r="I117" s="50"/>
      <c r="J117" s="72"/>
      <c r="K117" s="72"/>
      <c r="L117" s="50"/>
      <c r="M117" s="72"/>
      <c r="N117" s="72"/>
      <c r="O117" s="50"/>
      <c r="P117" s="50">
        <f t="shared" si="122"/>
        <v>0</v>
      </c>
      <c r="Q117" s="50">
        <f t="shared" si="123"/>
        <v>0</v>
      </c>
      <c r="R117" s="50"/>
      <c r="S117" s="72"/>
      <c r="T117" s="72"/>
      <c r="U117" s="50"/>
      <c r="V117" s="72"/>
      <c r="W117" s="72"/>
      <c r="X117" s="65">
        <f t="shared" si="124"/>
        <v>0</v>
      </c>
    </row>
    <row r="118" spans="1:256">
      <c r="A118" s="28" t="s">
        <v>335</v>
      </c>
      <c r="B118" s="29" t="s">
        <v>319</v>
      </c>
      <c r="C118" s="29" t="s">
        <v>211</v>
      </c>
      <c r="D118" s="29" t="s">
        <v>198</v>
      </c>
      <c r="E118" s="16" t="s">
        <v>336</v>
      </c>
      <c r="F118" s="50">
        <f t="shared" si="125"/>
        <v>172173.7</v>
      </c>
      <c r="G118" s="72">
        <v>171187.7</v>
      </c>
      <c r="H118" s="72">
        <v>986</v>
      </c>
      <c r="I118" s="50">
        <f t="shared" ref="I118:I119" si="191">SUM(J118+K118)</f>
        <v>235676</v>
      </c>
      <c r="J118" s="72">
        <v>233176</v>
      </c>
      <c r="K118" s="72">
        <v>2500</v>
      </c>
      <c r="L118" s="50">
        <f t="shared" ref="L118:L119" si="192">SUM(M118+N118)</f>
        <v>209942</v>
      </c>
      <c r="M118" s="72">
        <v>209942</v>
      </c>
      <c r="N118" s="72"/>
      <c r="O118" s="50">
        <f t="shared" ref="O118:O119" si="193">SUM(P118+Q118)</f>
        <v>-25734</v>
      </c>
      <c r="P118" s="50">
        <f t="shared" si="122"/>
        <v>-23234</v>
      </c>
      <c r="Q118" s="50">
        <f t="shared" si="123"/>
        <v>-2500</v>
      </c>
      <c r="R118" s="50">
        <f t="shared" ref="R118:R119" si="194">SUM(S118+T118)</f>
        <v>209942</v>
      </c>
      <c r="S118" s="72">
        <v>209942</v>
      </c>
      <c r="T118" s="72"/>
      <c r="U118" s="50">
        <f t="shared" ref="U118:U119" si="195">SUM(V118+W118)</f>
        <v>209973</v>
      </c>
      <c r="V118" s="72">
        <v>209973</v>
      </c>
      <c r="W118" s="72"/>
      <c r="X118" s="65">
        <f t="shared" si="124"/>
        <v>-25734</v>
      </c>
    </row>
    <row r="119" spans="1:256" s="5" customFormat="1" ht="20.399999999999999">
      <c r="A119" s="57" t="s">
        <v>337</v>
      </c>
      <c r="B119" s="55" t="s">
        <v>319</v>
      </c>
      <c r="C119" s="55" t="s">
        <v>215</v>
      </c>
      <c r="D119" s="55" t="s">
        <v>195</v>
      </c>
      <c r="E119" s="31" t="s">
        <v>338</v>
      </c>
      <c r="F119" s="50">
        <f t="shared" si="125"/>
        <v>0</v>
      </c>
      <c r="G119" s="73">
        <f>SUM(G121)</f>
        <v>0</v>
      </c>
      <c r="H119" s="73">
        <f>SUM(H121)</f>
        <v>0</v>
      </c>
      <c r="I119" s="50">
        <f t="shared" si="191"/>
        <v>0</v>
      </c>
      <c r="J119" s="73">
        <f>SUM(J121)</f>
        <v>0</v>
      </c>
      <c r="K119" s="73">
        <f>SUM(K121)</f>
        <v>0</v>
      </c>
      <c r="L119" s="50">
        <f t="shared" si="192"/>
        <v>0</v>
      </c>
      <c r="M119" s="73">
        <f>SUM(M121)</f>
        <v>0</v>
      </c>
      <c r="N119" s="73">
        <f>SUM(N121)</f>
        <v>0</v>
      </c>
      <c r="O119" s="50">
        <f t="shared" si="193"/>
        <v>0</v>
      </c>
      <c r="P119" s="50">
        <f t="shared" si="122"/>
        <v>0</v>
      </c>
      <c r="Q119" s="50">
        <f t="shared" si="123"/>
        <v>0</v>
      </c>
      <c r="R119" s="50">
        <f t="shared" si="194"/>
        <v>0</v>
      </c>
      <c r="S119" s="73">
        <f>SUM(S121)</f>
        <v>0</v>
      </c>
      <c r="T119" s="73">
        <f>SUM(T121)</f>
        <v>0</v>
      </c>
      <c r="U119" s="50">
        <f t="shared" si="195"/>
        <v>0</v>
      </c>
      <c r="V119" s="73">
        <f>SUM(V121)</f>
        <v>0</v>
      </c>
      <c r="W119" s="73">
        <f>SUM(W121)</f>
        <v>0</v>
      </c>
      <c r="X119" s="65">
        <f t="shared" si="124"/>
        <v>0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>
      <c r="A120" s="28"/>
      <c r="B120" s="29"/>
      <c r="C120" s="29"/>
      <c r="D120" s="29"/>
      <c r="E120" s="16" t="s">
        <v>200</v>
      </c>
      <c r="F120" s="50"/>
      <c r="G120" s="72"/>
      <c r="H120" s="72"/>
      <c r="I120" s="50"/>
      <c r="J120" s="72"/>
      <c r="K120" s="72"/>
      <c r="L120" s="50"/>
      <c r="M120" s="72"/>
      <c r="N120" s="72"/>
      <c r="O120" s="50"/>
      <c r="P120" s="50">
        <f t="shared" si="122"/>
        <v>0</v>
      </c>
      <c r="Q120" s="50">
        <f t="shared" si="123"/>
        <v>0</v>
      </c>
      <c r="R120" s="50"/>
      <c r="S120" s="72"/>
      <c r="T120" s="72"/>
      <c r="U120" s="50"/>
      <c r="V120" s="72"/>
      <c r="W120" s="72"/>
      <c r="X120" s="65">
        <f t="shared" si="124"/>
        <v>0</v>
      </c>
    </row>
    <row r="121" spans="1:256" ht="20.399999999999999">
      <c r="A121" s="28" t="s">
        <v>339</v>
      </c>
      <c r="B121" s="29" t="s">
        <v>319</v>
      </c>
      <c r="C121" s="29" t="s">
        <v>215</v>
      </c>
      <c r="D121" s="29" t="s">
        <v>198</v>
      </c>
      <c r="E121" s="16" t="s">
        <v>338</v>
      </c>
      <c r="F121" s="50">
        <f t="shared" si="125"/>
        <v>0</v>
      </c>
      <c r="G121" s="72"/>
      <c r="H121" s="72"/>
      <c r="I121" s="50">
        <f t="shared" ref="I121:I122" si="196">SUM(J121+K121)</f>
        <v>0</v>
      </c>
      <c r="J121" s="72"/>
      <c r="K121" s="72"/>
      <c r="L121" s="50">
        <f t="shared" ref="L121:L122" si="197">SUM(M121+N121)</f>
        <v>0</v>
      </c>
      <c r="M121" s="72"/>
      <c r="N121" s="72"/>
      <c r="O121" s="50">
        <f t="shared" ref="O121:O122" si="198">SUM(P121+Q121)</f>
        <v>0</v>
      </c>
      <c r="P121" s="50">
        <f t="shared" si="122"/>
        <v>0</v>
      </c>
      <c r="Q121" s="50">
        <f t="shared" si="123"/>
        <v>0</v>
      </c>
      <c r="R121" s="50">
        <f t="shared" ref="R121:R122" si="199">SUM(S121+T121)</f>
        <v>0</v>
      </c>
      <c r="S121" s="72"/>
      <c r="T121" s="72"/>
      <c r="U121" s="50">
        <f t="shared" ref="U121:U122" si="200">SUM(V121+W121)</f>
        <v>0</v>
      </c>
      <c r="V121" s="72"/>
      <c r="W121" s="72"/>
      <c r="X121" s="65">
        <f t="shared" si="124"/>
        <v>0</v>
      </c>
    </row>
    <row r="122" spans="1:256">
      <c r="A122" s="28" t="s">
        <v>340</v>
      </c>
      <c r="B122" s="29" t="s">
        <v>341</v>
      </c>
      <c r="C122" s="29" t="s">
        <v>195</v>
      </c>
      <c r="D122" s="29" t="s">
        <v>195</v>
      </c>
      <c r="E122" s="30" t="s">
        <v>342</v>
      </c>
      <c r="F122" s="50">
        <f t="shared" si="125"/>
        <v>21300</v>
      </c>
      <c r="G122" s="73">
        <f>SUM(G124+G127+G130+G133)</f>
        <v>21300</v>
      </c>
      <c r="H122" s="73">
        <f>SUM(H124+H127+H130+H133)</f>
        <v>0</v>
      </c>
      <c r="I122" s="50">
        <f t="shared" si="196"/>
        <v>20000</v>
      </c>
      <c r="J122" s="73">
        <f>SUM(J124+J127+J130+J133)</f>
        <v>20000</v>
      </c>
      <c r="K122" s="73">
        <f>SUM(K124+K127+K130+K133)</f>
        <v>0</v>
      </c>
      <c r="L122" s="50">
        <f t="shared" si="197"/>
        <v>20000</v>
      </c>
      <c r="M122" s="73">
        <f>SUM(M124+M127+M130+M133)</f>
        <v>20000</v>
      </c>
      <c r="N122" s="73">
        <f>SUM(N124+N127+N130+N133)</f>
        <v>0</v>
      </c>
      <c r="O122" s="50">
        <f t="shared" si="198"/>
        <v>0</v>
      </c>
      <c r="P122" s="50">
        <f t="shared" si="122"/>
        <v>0</v>
      </c>
      <c r="Q122" s="50">
        <f t="shared" si="123"/>
        <v>0</v>
      </c>
      <c r="R122" s="50">
        <f t="shared" si="199"/>
        <v>20000</v>
      </c>
      <c r="S122" s="73">
        <f>SUM(S124+S127+S130+S133)</f>
        <v>20000</v>
      </c>
      <c r="T122" s="73">
        <f>SUM(T124+T127+T130+T133)</f>
        <v>0</v>
      </c>
      <c r="U122" s="50">
        <f t="shared" si="200"/>
        <v>20000</v>
      </c>
      <c r="V122" s="73">
        <f>SUM(V124+V127+V130+V133)</f>
        <v>20000</v>
      </c>
      <c r="W122" s="73">
        <f>SUM(W124+W127+W130+W133)</f>
        <v>0</v>
      </c>
      <c r="X122" s="65">
        <f t="shared" si="124"/>
        <v>0</v>
      </c>
    </row>
    <row r="123" spans="1:256">
      <c r="A123" s="28"/>
      <c r="B123" s="29"/>
      <c r="C123" s="29"/>
      <c r="D123" s="29"/>
      <c r="E123" s="16" t="s">
        <v>5</v>
      </c>
      <c r="F123" s="50"/>
      <c r="G123" s="72"/>
      <c r="H123" s="72"/>
      <c r="I123" s="50"/>
      <c r="J123" s="72"/>
      <c r="K123" s="72"/>
      <c r="L123" s="50"/>
      <c r="M123" s="72"/>
      <c r="N123" s="72"/>
      <c r="O123" s="50"/>
      <c r="P123" s="50">
        <f t="shared" si="122"/>
        <v>0</v>
      </c>
      <c r="Q123" s="50">
        <f t="shared" si="123"/>
        <v>0</v>
      </c>
      <c r="R123" s="50"/>
      <c r="S123" s="72"/>
      <c r="T123" s="72"/>
      <c r="U123" s="50"/>
      <c r="V123" s="72"/>
      <c r="W123" s="72"/>
      <c r="X123" s="65">
        <f t="shared" si="124"/>
        <v>0</v>
      </c>
    </row>
    <row r="124" spans="1:256" s="5" customFormat="1">
      <c r="A124" s="57" t="s">
        <v>343</v>
      </c>
      <c r="B124" s="55" t="s">
        <v>341</v>
      </c>
      <c r="C124" s="55" t="s">
        <v>204</v>
      </c>
      <c r="D124" s="55" t="s">
        <v>195</v>
      </c>
      <c r="E124" s="31" t="s">
        <v>344</v>
      </c>
      <c r="F124" s="50">
        <f t="shared" si="125"/>
        <v>0</v>
      </c>
      <c r="G124" s="73">
        <f>SUM(G126)</f>
        <v>0</v>
      </c>
      <c r="H124" s="73">
        <f>SUM(H126)</f>
        <v>0</v>
      </c>
      <c r="I124" s="50">
        <f t="shared" ref="I124" si="201">SUM(J124+K124)</f>
        <v>0</v>
      </c>
      <c r="J124" s="73">
        <f>SUM(J126)</f>
        <v>0</v>
      </c>
      <c r="K124" s="73">
        <f>SUM(K126)</f>
        <v>0</v>
      </c>
      <c r="L124" s="50">
        <f t="shared" ref="L124" si="202">SUM(M124+N124)</f>
        <v>0</v>
      </c>
      <c r="M124" s="73">
        <f>SUM(M126)</f>
        <v>0</v>
      </c>
      <c r="N124" s="73">
        <f>SUM(N126)</f>
        <v>0</v>
      </c>
      <c r="O124" s="50">
        <f t="shared" ref="O124" si="203">SUM(P124+Q124)</f>
        <v>0</v>
      </c>
      <c r="P124" s="50">
        <f t="shared" si="122"/>
        <v>0</v>
      </c>
      <c r="Q124" s="50">
        <f t="shared" si="123"/>
        <v>0</v>
      </c>
      <c r="R124" s="50">
        <f t="shared" ref="R124" si="204">SUM(S124+T124)</f>
        <v>0</v>
      </c>
      <c r="S124" s="73">
        <f>SUM(S126)</f>
        <v>0</v>
      </c>
      <c r="T124" s="73">
        <f>SUM(T126)</f>
        <v>0</v>
      </c>
      <c r="U124" s="50">
        <f t="shared" ref="U124" si="205">SUM(V124+W124)</f>
        <v>0</v>
      </c>
      <c r="V124" s="73">
        <f>SUM(V126)</f>
        <v>0</v>
      </c>
      <c r="W124" s="73">
        <f>SUM(W126)</f>
        <v>0</v>
      </c>
      <c r="X124" s="65">
        <f t="shared" si="124"/>
        <v>0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>
      <c r="A125" s="28"/>
      <c r="B125" s="29"/>
      <c r="C125" s="29"/>
      <c r="D125" s="29"/>
      <c r="E125" s="16" t="s">
        <v>200</v>
      </c>
      <c r="F125" s="50"/>
      <c r="G125" s="72"/>
      <c r="H125" s="72"/>
      <c r="I125" s="50"/>
      <c r="J125" s="72"/>
      <c r="K125" s="72"/>
      <c r="L125" s="50"/>
      <c r="M125" s="72"/>
      <c r="N125" s="72"/>
      <c r="O125" s="50"/>
      <c r="P125" s="50">
        <f t="shared" si="122"/>
        <v>0</v>
      </c>
      <c r="Q125" s="50">
        <f t="shared" si="123"/>
        <v>0</v>
      </c>
      <c r="R125" s="50"/>
      <c r="S125" s="72"/>
      <c r="T125" s="72"/>
      <c r="U125" s="50"/>
      <c r="V125" s="72"/>
      <c r="W125" s="72"/>
      <c r="X125" s="65">
        <f t="shared" si="124"/>
        <v>0</v>
      </c>
    </row>
    <row r="126" spans="1:256">
      <c r="A126" s="28" t="s">
        <v>345</v>
      </c>
      <c r="B126" s="29" t="s">
        <v>341</v>
      </c>
      <c r="C126" s="29" t="s">
        <v>204</v>
      </c>
      <c r="D126" s="29" t="s">
        <v>198</v>
      </c>
      <c r="E126" s="16" t="s">
        <v>344</v>
      </c>
      <c r="F126" s="50">
        <f t="shared" si="125"/>
        <v>0</v>
      </c>
      <c r="G126" s="72"/>
      <c r="H126" s="72"/>
      <c r="I126" s="50">
        <f t="shared" ref="I126:I127" si="206">SUM(J126+K126)</f>
        <v>0</v>
      </c>
      <c r="J126" s="72"/>
      <c r="K126" s="72"/>
      <c r="L126" s="50">
        <f t="shared" ref="L126:L127" si="207">SUM(M126+N126)</f>
        <v>0</v>
      </c>
      <c r="M126" s="72"/>
      <c r="N126" s="72"/>
      <c r="O126" s="50">
        <f t="shared" ref="O126:O127" si="208">SUM(P126+Q126)</f>
        <v>0</v>
      </c>
      <c r="P126" s="50">
        <f t="shared" si="122"/>
        <v>0</v>
      </c>
      <c r="Q126" s="50">
        <f t="shared" si="123"/>
        <v>0</v>
      </c>
      <c r="R126" s="50">
        <f t="shared" ref="R126:R127" si="209">SUM(S126+T126)</f>
        <v>0</v>
      </c>
      <c r="S126" s="72"/>
      <c r="T126" s="72"/>
      <c r="U126" s="50">
        <f t="shared" ref="U126:U127" si="210">SUM(V126+W126)</f>
        <v>0</v>
      </c>
      <c r="V126" s="72"/>
      <c r="W126" s="72"/>
      <c r="X126" s="65">
        <f t="shared" si="124"/>
        <v>0</v>
      </c>
    </row>
    <row r="127" spans="1:256" s="5" customFormat="1">
      <c r="A127" s="57" t="s">
        <v>346</v>
      </c>
      <c r="B127" s="55" t="s">
        <v>341</v>
      </c>
      <c r="C127" s="55" t="s">
        <v>238</v>
      </c>
      <c r="D127" s="55" t="s">
        <v>195</v>
      </c>
      <c r="E127" s="31" t="s">
        <v>347</v>
      </c>
      <c r="F127" s="50">
        <f t="shared" si="125"/>
        <v>0</v>
      </c>
      <c r="G127" s="73">
        <f>SUM(G129)</f>
        <v>0</v>
      </c>
      <c r="H127" s="73">
        <f>SUM(H129)</f>
        <v>0</v>
      </c>
      <c r="I127" s="50">
        <f t="shared" si="206"/>
        <v>0</v>
      </c>
      <c r="J127" s="73">
        <f>SUM(J129)</f>
        <v>0</v>
      </c>
      <c r="K127" s="73">
        <f>SUM(K129)</f>
        <v>0</v>
      </c>
      <c r="L127" s="50">
        <f t="shared" si="207"/>
        <v>0</v>
      </c>
      <c r="M127" s="73">
        <f>SUM(M129)</f>
        <v>0</v>
      </c>
      <c r="N127" s="73">
        <f>SUM(N129)</f>
        <v>0</v>
      </c>
      <c r="O127" s="50">
        <f t="shared" si="208"/>
        <v>0</v>
      </c>
      <c r="P127" s="50">
        <f t="shared" si="122"/>
        <v>0</v>
      </c>
      <c r="Q127" s="50">
        <f t="shared" si="123"/>
        <v>0</v>
      </c>
      <c r="R127" s="50">
        <f t="shared" si="209"/>
        <v>0</v>
      </c>
      <c r="S127" s="73">
        <f>SUM(S129)</f>
        <v>0</v>
      </c>
      <c r="T127" s="73">
        <f>SUM(T129)</f>
        <v>0</v>
      </c>
      <c r="U127" s="50">
        <f t="shared" si="210"/>
        <v>0</v>
      </c>
      <c r="V127" s="73">
        <f>SUM(V129)</f>
        <v>0</v>
      </c>
      <c r="W127" s="73">
        <f>SUM(W129)</f>
        <v>0</v>
      </c>
      <c r="X127" s="65">
        <f t="shared" si="124"/>
        <v>0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>
      <c r="A128" s="28"/>
      <c r="B128" s="29"/>
      <c r="C128" s="29"/>
      <c r="D128" s="29"/>
      <c r="E128" s="16" t="s">
        <v>200</v>
      </c>
      <c r="F128" s="50"/>
      <c r="G128" s="72"/>
      <c r="H128" s="72"/>
      <c r="I128" s="50"/>
      <c r="J128" s="72"/>
      <c r="K128" s="72"/>
      <c r="L128" s="50"/>
      <c r="M128" s="72"/>
      <c r="N128" s="72"/>
      <c r="O128" s="50"/>
      <c r="P128" s="50">
        <f t="shared" si="122"/>
        <v>0</v>
      </c>
      <c r="Q128" s="50">
        <f t="shared" si="123"/>
        <v>0</v>
      </c>
      <c r="R128" s="50"/>
      <c r="S128" s="72"/>
      <c r="T128" s="72"/>
      <c r="U128" s="50"/>
      <c r="V128" s="72"/>
      <c r="W128" s="72"/>
      <c r="X128" s="65">
        <f t="shared" si="124"/>
        <v>0</v>
      </c>
    </row>
    <row r="129" spans="1:256">
      <c r="A129" s="28" t="s">
        <v>348</v>
      </c>
      <c r="B129" s="29" t="s">
        <v>341</v>
      </c>
      <c r="C129" s="29" t="s">
        <v>238</v>
      </c>
      <c r="D129" s="29" t="s">
        <v>198</v>
      </c>
      <c r="E129" s="16" t="s">
        <v>347</v>
      </c>
      <c r="F129" s="50">
        <f t="shared" si="125"/>
        <v>0</v>
      </c>
      <c r="G129" s="72"/>
      <c r="H129" s="72"/>
      <c r="I129" s="50">
        <f t="shared" ref="I129:I130" si="211">SUM(J129+K129)</f>
        <v>0</v>
      </c>
      <c r="J129" s="72"/>
      <c r="K129" s="72"/>
      <c r="L129" s="50">
        <f t="shared" ref="L129:L130" si="212">SUM(M129+N129)</f>
        <v>0</v>
      </c>
      <c r="M129" s="72"/>
      <c r="N129" s="72"/>
      <c r="O129" s="50">
        <f t="shared" ref="O129:O130" si="213">SUM(P129+Q129)</f>
        <v>0</v>
      </c>
      <c r="P129" s="50">
        <f t="shared" si="122"/>
        <v>0</v>
      </c>
      <c r="Q129" s="50">
        <f t="shared" si="123"/>
        <v>0</v>
      </c>
      <c r="R129" s="50">
        <f t="shared" ref="R129:R130" si="214">SUM(S129+T129)</f>
        <v>0</v>
      </c>
      <c r="S129" s="72"/>
      <c r="T129" s="72"/>
      <c r="U129" s="50">
        <f t="shared" ref="U129:U130" si="215">SUM(V129+W129)</f>
        <v>0</v>
      </c>
      <c r="V129" s="72"/>
      <c r="W129" s="72"/>
      <c r="X129" s="65">
        <f t="shared" si="124"/>
        <v>0</v>
      </c>
    </row>
    <row r="130" spans="1:256" s="5" customFormat="1" ht="20.399999999999999">
      <c r="A130" s="57" t="s">
        <v>349</v>
      </c>
      <c r="B130" s="55" t="s">
        <v>341</v>
      </c>
      <c r="C130" s="55" t="s">
        <v>251</v>
      </c>
      <c r="D130" s="55" t="s">
        <v>195</v>
      </c>
      <c r="E130" s="31" t="s">
        <v>350</v>
      </c>
      <c r="F130" s="50">
        <f t="shared" si="125"/>
        <v>21300</v>
      </c>
      <c r="G130" s="73">
        <f>SUM(G132)</f>
        <v>21300</v>
      </c>
      <c r="H130" s="73">
        <f>SUM(H132)</f>
        <v>0</v>
      </c>
      <c r="I130" s="50">
        <f t="shared" si="211"/>
        <v>20000</v>
      </c>
      <c r="J130" s="73">
        <f>SUM(J132)</f>
        <v>20000</v>
      </c>
      <c r="K130" s="73">
        <f>SUM(K132)</f>
        <v>0</v>
      </c>
      <c r="L130" s="50">
        <f t="shared" si="212"/>
        <v>20000</v>
      </c>
      <c r="M130" s="73">
        <f>SUM(M132)</f>
        <v>20000</v>
      </c>
      <c r="N130" s="73">
        <f>SUM(N132)</f>
        <v>0</v>
      </c>
      <c r="O130" s="50">
        <f t="shared" si="213"/>
        <v>0</v>
      </c>
      <c r="P130" s="50">
        <f t="shared" si="122"/>
        <v>0</v>
      </c>
      <c r="Q130" s="50">
        <f t="shared" si="123"/>
        <v>0</v>
      </c>
      <c r="R130" s="50">
        <f t="shared" si="214"/>
        <v>20000</v>
      </c>
      <c r="S130" s="73">
        <f>SUM(S132)</f>
        <v>20000</v>
      </c>
      <c r="T130" s="73">
        <f>SUM(T132)</f>
        <v>0</v>
      </c>
      <c r="U130" s="50">
        <f t="shared" si="215"/>
        <v>20000</v>
      </c>
      <c r="V130" s="73">
        <f>SUM(V132)</f>
        <v>20000</v>
      </c>
      <c r="W130" s="73">
        <f>SUM(W132)</f>
        <v>0</v>
      </c>
      <c r="X130" s="65">
        <f t="shared" si="124"/>
        <v>0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>
      <c r="A131" s="28"/>
      <c r="B131" s="29"/>
      <c r="C131" s="29"/>
      <c r="D131" s="29"/>
      <c r="E131" s="16" t="s">
        <v>200</v>
      </c>
      <c r="F131" s="50"/>
      <c r="G131" s="72"/>
      <c r="H131" s="72"/>
      <c r="I131" s="50"/>
      <c r="J131" s="72"/>
      <c r="K131" s="72"/>
      <c r="L131" s="50"/>
      <c r="M131" s="72"/>
      <c r="N131" s="72"/>
      <c r="O131" s="50"/>
      <c r="P131" s="50">
        <f t="shared" si="122"/>
        <v>0</v>
      </c>
      <c r="Q131" s="50">
        <f t="shared" si="123"/>
        <v>0</v>
      </c>
      <c r="R131" s="50"/>
      <c r="S131" s="72"/>
      <c r="T131" s="72"/>
      <c r="U131" s="50"/>
      <c r="V131" s="72"/>
      <c r="W131" s="72"/>
      <c r="X131" s="65">
        <f t="shared" si="124"/>
        <v>0</v>
      </c>
    </row>
    <row r="132" spans="1:256" ht="20.399999999999999">
      <c r="A132" s="28" t="s">
        <v>351</v>
      </c>
      <c r="B132" s="29" t="s">
        <v>341</v>
      </c>
      <c r="C132" s="29" t="s">
        <v>251</v>
      </c>
      <c r="D132" s="29" t="s">
        <v>198</v>
      </c>
      <c r="E132" s="16" t="s">
        <v>350</v>
      </c>
      <c r="F132" s="50">
        <f t="shared" si="125"/>
        <v>21300</v>
      </c>
      <c r="G132" s="72">
        <v>21300</v>
      </c>
      <c r="H132" s="72"/>
      <c r="I132" s="50">
        <f t="shared" ref="I132:I133" si="216">SUM(J132+K132)</f>
        <v>20000</v>
      </c>
      <c r="J132" s="72">
        <v>20000</v>
      </c>
      <c r="K132" s="72"/>
      <c r="L132" s="50">
        <f t="shared" ref="L132:L133" si="217">SUM(M132+N132)</f>
        <v>20000</v>
      </c>
      <c r="M132" s="72">
        <v>20000</v>
      </c>
      <c r="N132" s="72"/>
      <c r="O132" s="50">
        <f t="shared" ref="O132:O133" si="218">SUM(P132+Q132)</f>
        <v>0</v>
      </c>
      <c r="P132" s="50">
        <f t="shared" si="122"/>
        <v>0</v>
      </c>
      <c r="Q132" s="50">
        <f t="shared" si="123"/>
        <v>0</v>
      </c>
      <c r="R132" s="50">
        <f t="shared" ref="R132:R133" si="219">SUM(S132+T132)</f>
        <v>20000</v>
      </c>
      <c r="S132" s="72">
        <v>20000</v>
      </c>
      <c r="T132" s="72"/>
      <c r="U132" s="50">
        <f t="shared" ref="U132:U133" si="220">SUM(V132+W132)</f>
        <v>20000</v>
      </c>
      <c r="V132" s="72">
        <v>20000</v>
      </c>
      <c r="W132" s="72"/>
      <c r="X132" s="65">
        <f t="shared" si="124"/>
        <v>0</v>
      </c>
    </row>
    <row r="133" spans="1:256" s="5" customFormat="1" ht="20.399999999999999">
      <c r="A133" s="57" t="s">
        <v>352</v>
      </c>
      <c r="B133" s="55" t="s">
        <v>341</v>
      </c>
      <c r="C133" s="55" t="s">
        <v>256</v>
      </c>
      <c r="D133" s="55" t="s">
        <v>195</v>
      </c>
      <c r="E133" s="31" t="s">
        <v>353</v>
      </c>
      <c r="F133" s="50">
        <f t="shared" si="125"/>
        <v>0</v>
      </c>
      <c r="G133" s="73">
        <f>SUM(G135)</f>
        <v>0</v>
      </c>
      <c r="H133" s="73">
        <f>SUM(H135)</f>
        <v>0</v>
      </c>
      <c r="I133" s="50">
        <f t="shared" si="216"/>
        <v>0</v>
      </c>
      <c r="J133" s="73">
        <f>SUM(J135)</f>
        <v>0</v>
      </c>
      <c r="K133" s="73">
        <f>SUM(K135)</f>
        <v>0</v>
      </c>
      <c r="L133" s="50">
        <f t="shared" si="217"/>
        <v>0</v>
      </c>
      <c r="M133" s="73">
        <f>SUM(M135)</f>
        <v>0</v>
      </c>
      <c r="N133" s="73">
        <f>SUM(N135)</f>
        <v>0</v>
      </c>
      <c r="O133" s="50">
        <f t="shared" si="218"/>
        <v>0</v>
      </c>
      <c r="P133" s="50">
        <f t="shared" si="122"/>
        <v>0</v>
      </c>
      <c r="Q133" s="50">
        <f t="shared" si="123"/>
        <v>0</v>
      </c>
      <c r="R133" s="50">
        <f t="shared" si="219"/>
        <v>0</v>
      </c>
      <c r="S133" s="73">
        <f>SUM(S135)</f>
        <v>0</v>
      </c>
      <c r="T133" s="73">
        <f>SUM(T135)</f>
        <v>0</v>
      </c>
      <c r="U133" s="50">
        <f t="shared" si="220"/>
        <v>0</v>
      </c>
      <c r="V133" s="73">
        <f>SUM(V135)</f>
        <v>0</v>
      </c>
      <c r="W133" s="73">
        <f>SUM(W135)</f>
        <v>0</v>
      </c>
      <c r="X133" s="65">
        <f t="shared" si="124"/>
        <v>0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>
      <c r="A134" s="28"/>
      <c r="B134" s="29"/>
      <c r="C134" s="29"/>
      <c r="D134" s="29"/>
      <c r="E134" s="16" t="s">
        <v>200</v>
      </c>
      <c r="F134" s="50"/>
      <c r="G134" s="72"/>
      <c r="H134" s="72"/>
      <c r="I134" s="50"/>
      <c r="J134" s="72"/>
      <c r="K134" s="72"/>
      <c r="L134" s="50"/>
      <c r="M134" s="72"/>
      <c r="N134" s="72"/>
      <c r="O134" s="50"/>
      <c r="P134" s="50">
        <f t="shared" si="122"/>
        <v>0</v>
      </c>
      <c r="Q134" s="50">
        <f t="shared" si="123"/>
        <v>0</v>
      </c>
      <c r="R134" s="50"/>
      <c r="S134" s="72"/>
      <c r="T134" s="72"/>
      <c r="U134" s="50"/>
      <c r="V134" s="72"/>
      <c r="W134" s="72"/>
      <c r="X134" s="65">
        <f t="shared" si="124"/>
        <v>0</v>
      </c>
    </row>
    <row r="135" spans="1:256" ht="30.6">
      <c r="A135" s="28" t="s">
        <v>354</v>
      </c>
      <c r="B135" s="29" t="s">
        <v>341</v>
      </c>
      <c r="C135" s="29" t="s">
        <v>256</v>
      </c>
      <c r="D135" s="29" t="s">
        <v>222</v>
      </c>
      <c r="E135" s="16" t="s">
        <v>355</v>
      </c>
      <c r="F135" s="50">
        <f t="shared" si="125"/>
        <v>0</v>
      </c>
      <c r="G135" s="72"/>
      <c r="H135" s="72"/>
      <c r="I135" s="50">
        <f t="shared" ref="I135:I136" si="221">SUM(J135+K135)</f>
        <v>0</v>
      </c>
      <c r="J135" s="72"/>
      <c r="K135" s="72"/>
      <c r="L135" s="50">
        <f t="shared" ref="L135:L136" si="222">SUM(M135+N135)</f>
        <v>0</v>
      </c>
      <c r="M135" s="72"/>
      <c r="N135" s="72"/>
      <c r="O135" s="50">
        <f t="shared" ref="O135:O136" si="223">SUM(P135+Q135)</f>
        <v>0</v>
      </c>
      <c r="P135" s="50">
        <f t="shared" si="122"/>
        <v>0</v>
      </c>
      <c r="Q135" s="50">
        <f t="shared" si="123"/>
        <v>0</v>
      </c>
      <c r="R135" s="50">
        <f t="shared" ref="R135:R136" si="224">SUM(S135+T135)</f>
        <v>0</v>
      </c>
      <c r="S135" s="72"/>
      <c r="T135" s="72"/>
      <c r="U135" s="50">
        <f t="shared" ref="U135:U136" si="225">SUM(V135+W135)</f>
        <v>0</v>
      </c>
      <c r="V135" s="72"/>
      <c r="W135" s="72"/>
      <c r="X135" s="65">
        <f t="shared" si="124"/>
        <v>0</v>
      </c>
    </row>
    <row r="136" spans="1:256" ht="20.399999999999999">
      <c r="A136" s="28" t="s">
        <v>356</v>
      </c>
      <c r="B136" s="29" t="s">
        <v>357</v>
      </c>
      <c r="C136" s="29" t="s">
        <v>195</v>
      </c>
      <c r="D136" s="29" t="s">
        <v>195</v>
      </c>
      <c r="E136" s="30" t="s">
        <v>358</v>
      </c>
      <c r="F136" s="50">
        <f t="shared" si="125"/>
        <v>0</v>
      </c>
      <c r="G136" s="73">
        <f>SUM(G138)</f>
        <v>0</v>
      </c>
      <c r="H136" s="73">
        <f>SUM(H138)</f>
        <v>0</v>
      </c>
      <c r="I136" s="50">
        <f t="shared" si="221"/>
        <v>113000</v>
      </c>
      <c r="J136" s="73">
        <f>SUM(J138)</f>
        <v>113000</v>
      </c>
      <c r="K136" s="73">
        <f>SUM(K138)</f>
        <v>0</v>
      </c>
      <c r="L136" s="50">
        <f t="shared" si="222"/>
        <v>110000</v>
      </c>
      <c r="M136" s="73">
        <f>SUM(M138)</f>
        <v>110000</v>
      </c>
      <c r="N136" s="73">
        <f>SUM(N138)</f>
        <v>0</v>
      </c>
      <c r="O136" s="50">
        <f t="shared" si="223"/>
        <v>-3000</v>
      </c>
      <c r="P136" s="50">
        <f t="shared" si="122"/>
        <v>-3000</v>
      </c>
      <c r="Q136" s="50">
        <f t="shared" si="123"/>
        <v>0</v>
      </c>
      <c r="R136" s="50">
        <f t="shared" si="224"/>
        <v>110000</v>
      </c>
      <c r="S136" s="73">
        <f>SUM(S138)</f>
        <v>110000</v>
      </c>
      <c r="T136" s="73">
        <f>SUM(T138)</f>
        <v>0</v>
      </c>
      <c r="U136" s="50">
        <f t="shared" si="225"/>
        <v>110000</v>
      </c>
      <c r="V136" s="73">
        <f>SUM(V138)</f>
        <v>110000</v>
      </c>
      <c r="W136" s="73">
        <f>SUM(W138)</f>
        <v>0</v>
      </c>
      <c r="X136" s="65">
        <f t="shared" si="124"/>
        <v>-3000</v>
      </c>
    </row>
    <row r="137" spans="1:256">
      <c r="A137" s="28"/>
      <c r="B137" s="29"/>
      <c r="C137" s="29"/>
      <c r="D137" s="29"/>
      <c r="E137" s="16" t="s">
        <v>5</v>
      </c>
      <c r="F137" s="50"/>
      <c r="G137" s="72"/>
      <c r="H137" s="72"/>
      <c r="I137" s="50"/>
      <c r="J137" s="72"/>
      <c r="K137" s="72"/>
      <c r="L137" s="50"/>
      <c r="M137" s="72"/>
      <c r="N137" s="72"/>
      <c r="O137" s="50"/>
      <c r="P137" s="50">
        <f t="shared" ref="P137:P140" si="226">SUM(M137-J137)</f>
        <v>0</v>
      </c>
      <c r="Q137" s="50">
        <f t="shared" ref="Q137:Q140" si="227">SUM(N137-K137)</f>
        <v>0</v>
      </c>
      <c r="R137" s="50"/>
      <c r="S137" s="72"/>
      <c r="T137" s="72"/>
      <c r="U137" s="50"/>
      <c r="V137" s="72"/>
      <c r="W137" s="72"/>
      <c r="X137" s="65">
        <f t="shared" ref="X137:X140" si="228">SUM(L137-I137)</f>
        <v>0</v>
      </c>
    </row>
    <row r="138" spans="1:256" s="5" customFormat="1" ht="20.399999999999999">
      <c r="A138" s="57" t="s">
        <v>359</v>
      </c>
      <c r="B138" s="55" t="s">
        <v>357</v>
      </c>
      <c r="C138" s="55" t="s">
        <v>198</v>
      </c>
      <c r="D138" s="55" t="s">
        <v>195</v>
      </c>
      <c r="E138" s="31" t="s">
        <v>360</v>
      </c>
      <c r="F138" s="50">
        <f t="shared" ref="F138:F140" si="229">SUM(G138+H138)</f>
        <v>0</v>
      </c>
      <c r="G138" s="73">
        <f>SUM(G140)</f>
        <v>0</v>
      </c>
      <c r="H138" s="73">
        <f>SUM(H140)</f>
        <v>0</v>
      </c>
      <c r="I138" s="50">
        <f t="shared" ref="I138" si="230">SUM(J138+K138)</f>
        <v>113000</v>
      </c>
      <c r="J138" s="73">
        <f>SUM(J140)</f>
        <v>113000</v>
      </c>
      <c r="K138" s="73">
        <f>SUM(K140)</f>
        <v>0</v>
      </c>
      <c r="L138" s="50">
        <f t="shared" ref="L138" si="231">SUM(M138+N138)</f>
        <v>110000</v>
      </c>
      <c r="M138" s="73">
        <f>SUM(M140)</f>
        <v>110000</v>
      </c>
      <c r="N138" s="73">
        <f>SUM(N140)</f>
        <v>0</v>
      </c>
      <c r="O138" s="50">
        <f t="shared" ref="O138" si="232">SUM(P138+Q138)</f>
        <v>-3000</v>
      </c>
      <c r="P138" s="50">
        <f t="shared" si="226"/>
        <v>-3000</v>
      </c>
      <c r="Q138" s="50">
        <f t="shared" si="227"/>
        <v>0</v>
      </c>
      <c r="R138" s="50">
        <f t="shared" ref="R138" si="233">SUM(S138+T138)</f>
        <v>110000</v>
      </c>
      <c r="S138" s="73">
        <f>SUM(S140)</f>
        <v>110000</v>
      </c>
      <c r="T138" s="73">
        <f>SUM(T140)</f>
        <v>0</v>
      </c>
      <c r="U138" s="50">
        <f t="shared" ref="U138" si="234">SUM(V138+W138)</f>
        <v>110000</v>
      </c>
      <c r="V138" s="73">
        <f>SUM(V140)</f>
        <v>110000</v>
      </c>
      <c r="W138" s="73">
        <f>SUM(W140)</f>
        <v>0</v>
      </c>
      <c r="X138" s="65">
        <f t="shared" si="228"/>
        <v>-3000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>
      <c r="A139" s="28"/>
      <c r="B139" s="29"/>
      <c r="C139" s="29"/>
      <c r="D139" s="29"/>
      <c r="E139" s="16" t="s">
        <v>200</v>
      </c>
      <c r="F139" s="50"/>
      <c r="G139" s="72"/>
      <c r="H139" s="72"/>
      <c r="I139" s="50"/>
      <c r="J139" s="72"/>
      <c r="K139" s="72"/>
      <c r="L139" s="50"/>
      <c r="M139" s="72"/>
      <c r="N139" s="72"/>
      <c r="O139" s="50"/>
      <c r="P139" s="50">
        <f t="shared" si="226"/>
        <v>0</v>
      </c>
      <c r="Q139" s="50">
        <f t="shared" si="227"/>
        <v>0</v>
      </c>
      <c r="R139" s="50"/>
      <c r="S139" s="72"/>
      <c r="T139" s="72"/>
      <c r="U139" s="50"/>
      <c r="V139" s="72"/>
      <c r="W139" s="72"/>
      <c r="X139" s="65">
        <f t="shared" si="228"/>
        <v>0</v>
      </c>
    </row>
    <row r="140" spans="1:256" ht="10.8" thickBot="1">
      <c r="A140" s="32" t="s">
        <v>361</v>
      </c>
      <c r="B140" s="33" t="s">
        <v>357</v>
      </c>
      <c r="C140" s="33" t="s">
        <v>198</v>
      </c>
      <c r="D140" s="33" t="s">
        <v>222</v>
      </c>
      <c r="E140" s="20" t="s">
        <v>362</v>
      </c>
      <c r="F140" s="138">
        <f t="shared" si="229"/>
        <v>0</v>
      </c>
      <c r="G140" s="74"/>
      <c r="H140" s="74"/>
      <c r="I140" s="138">
        <f t="shared" ref="I140" si="235">SUM(J140+K140)</f>
        <v>113000</v>
      </c>
      <c r="J140" s="74">
        <v>113000</v>
      </c>
      <c r="K140" s="74"/>
      <c r="L140" s="138">
        <f t="shared" ref="L140" si="236">SUM(M140+N140)</f>
        <v>110000</v>
      </c>
      <c r="M140" s="74">
        <v>110000</v>
      </c>
      <c r="N140" s="74"/>
      <c r="O140" s="138">
        <f t="shared" ref="O140" si="237">SUM(P140+Q140)</f>
        <v>-3000</v>
      </c>
      <c r="P140" s="138">
        <f t="shared" si="226"/>
        <v>-3000</v>
      </c>
      <c r="Q140" s="138">
        <f t="shared" si="227"/>
        <v>0</v>
      </c>
      <c r="R140" s="138">
        <f t="shared" ref="R140" si="238">SUM(S140+T140)</f>
        <v>110000</v>
      </c>
      <c r="S140" s="74">
        <v>110000</v>
      </c>
      <c r="T140" s="74"/>
      <c r="U140" s="138">
        <f t="shared" ref="U140" si="239">SUM(V140+W140)</f>
        <v>110000</v>
      </c>
      <c r="V140" s="74">
        <v>110000</v>
      </c>
      <c r="W140" s="74"/>
      <c r="X140" s="68">
        <f t="shared" si="228"/>
        <v>-3000</v>
      </c>
    </row>
    <row r="142" spans="1:256">
      <c r="I142" s="187" t="s">
        <v>646</v>
      </c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</row>
    <row r="143" spans="1:256"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</row>
    <row r="144" spans="1:256"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</row>
  </sheetData>
  <mergeCells count="27">
    <mergeCell ref="I142:S144"/>
    <mergeCell ref="G5:H5"/>
    <mergeCell ref="L4:N4"/>
    <mergeCell ref="R4:T4"/>
    <mergeCell ref="U4:W4"/>
    <mergeCell ref="L5:L6"/>
    <mergeCell ref="M5:N5"/>
    <mergeCell ref="R5:R6"/>
    <mergeCell ref="S5:T5"/>
    <mergeCell ref="U5:U6"/>
    <mergeCell ref="V5:W5"/>
    <mergeCell ref="W1:X1"/>
    <mergeCell ref="I5:I6"/>
    <mergeCell ref="J5:K5"/>
    <mergeCell ref="O4:Q4"/>
    <mergeCell ref="O5:O6"/>
    <mergeCell ref="P5:Q5"/>
    <mergeCell ref="X5:X6"/>
    <mergeCell ref="A2:W2"/>
    <mergeCell ref="A4:A6"/>
    <mergeCell ref="B4:B6"/>
    <mergeCell ref="C4:C6"/>
    <mergeCell ref="D4:D6"/>
    <mergeCell ref="E4:E6"/>
    <mergeCell ref="F4:H4"/>
    <mergeCell ref="I4:K4"/>
    <mergeCell ref="F5:F6"/>
  </mergeCells>
  <pageMargins left="0.2" right="0.2" top="0.22" bottom="0.2" header="0.2" footer="0.2"/>
  <pageSetup paperSize="9" scale="58" orientation="landscape" verticalDpi="0" r:id="rId1"/>
  <rowBreaks count="2" manualBreakCount="2">
    <brk id="61" max="23" man="1"/>
    <brk id="13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8"/>
  <sheetViews>
    <sheetView view="pageBreakPreview" zoomScale="60" zoomScaleNormal="110" workbookViewId="0">
      <selection activeCell="N20" sqref="N20"/>
    </sheetView>
  </sheetViews>
  <sheetFormatPr defaultRowHeight="10.199999999999999"/>
  <cols>
    <col min="1" max="1" width="7.85546875" style="2" customWidth="1"/>
    <col min="2" max="2" width="39.85546875" style="3" customWidth="1"/>
    <col min="3" max="3" width="6.42578125" style="2" customWidth="1"/>
    <col min="4" max="9" width="11.7109375" style="2" customWidth="1"/>
    <col min="10" max="10" width="13.140625" style="1" customWidth="1"/>
    <col min="11" max="11" width="13.28515625" style="1" customWidth="1"/>
    <col min="12" max="16" width="12.28515625" style="1" customWidth="1"/>
    <col min="17" max="18" width="14.28515625" style="1" customWidth="1"/>
    <col min="19" max="19" width="13.140625" style="1" customWidth="1"/>
    <col min="20" max="21" width="14.42578125" style="1" customWidth="1"/>
    <col min="22" max="22" width="21.140625" customWidth="1"/>
  </cols>
  <sheetData>
    <row r="1" spans="1:22" ht="27" customHeight="1">
      <c r="A1" s="22"/>
      <c r="B1" s="23"/>
      <c r="C1" s="22"/>
      <c r="D1" s="22"/>
      <c r="E1" s="22"/>
      <c r="F1" s="22"/>
      <c r="G1" s="22"/>
      <c r="H1" s="22"/>
      <c r="I1" s="22"/>
      <c r="J1" s="24"/>
      <c r="K1" s="24"/>
      <c r="L1" s="34"/>
      <c r="M1" s="34"/>
      <c r="N1" s="34"/>
      <c r="O1" s="34"/>
      <c r="P1" s="24"/>
      <c r="Q1" s="24"/>
      <c r="R1" s="34"/>
      <c r="S1" s="24"/>
      <c r="T1" s="153" t="s">
        <v>576</v>
      </c>
      <c r="U1" s="153"/>
      <c r="V1" s="153"/>
    </row>
    <row r="2" spans="1:22" ht="15">
      <c r="A2" s="166" t="s">
        <v>579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2" ht="18.75" customHeight="1">
      <c r="A3" s="22"/>
      <c r="B3" s="23"/>
      <c r="C3" s="22"/>
      <c r="D3" s="22"/>
      <c r="E3" s="22"/>
      <c r="F3" s="22"/>
      <c r="G3" s="22"/>
      <c r="H3" s="22"/>
      <c r="I3" s="2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V3" s="25" t="s">
        <v>0</v>
      </c>
    </row>
    <row r="4" spans="1:22" ht="28.95" customHeight="1">
      <c r="A4" s="147" t="s">
        <v>1</v>
      </c>
      <c r="B4" s="167" t="s">
        <v>363</v>
      </c>
      <c r="C4" s="147" t="s">
        <v>364</v>
      </c>
      <c r="D4" s="165" t="s">
        <v>580</v>
      </c>
      <c r="E4" s="165"/>
      <c r="F4" s="165"/>
      <c r="G4" s="165" t="s">
        <v>581</v>
      </c>
      <c r="H4" s="165"/>
      <c r="I4" s="165"/>
      <c r="J4" s="165" t="s">
        <v>183</v>
      </c>
      <c r="K4" s="165"/>
      <c r="L4" s="165"/>
      <c r="M4" s="168" t="s">
        <v>582</v>
      </c>
      <c r="N4" s="168"/>
      <c r="O4" s="168"/>
      <c r="P4" s="165" t="s">
        <v>184</v>
      </c>
      <c r="Q4" s="165"/>
      <c r="R4" s="165"/>
      <c r="S4" s="165" t="s">
        <v>185</v>
      </c>
      <c r="T4" s="165"/>
      <c r="U4" s="165"/>
      <c r="V4" s="38" t="s">
        <v>583</v>
      </c>
    </row>
    <row r="5" spans="1:22">
      <c r="A5" s="147"/>
      <c r="B5" s="167"/>
      <c r="C5" s="147"/>
      <c r="D5" s="151" t="s">
        <v>4</v>
      </c>
      <c r="E5" s="151" t="s">
        <v>5</v>
      </c>
      <c r="F5" s="151"/>
      <c r="G5" s="151" t="s">
        <v>4</v>
      </c>
      <c r="H5" s="151" t="s">
        <v>5</v>
      </c>
      <c r="I5" s="151"/>
      <c r="J5" s="151" t="s">
        <v>4</v>
      </c>
      <c r="K5" s="151" t="s">
        <v>5</v>
      </c>
      <c r="L5" s="151"/>
      <c r="M5" s="151" t="s">
        <v>4</v>
      </c>
      <c r="N5" s="151" t="s">
        <v>5</v>
      </c>
      <c r="O5" s="151"/>
      <c r="P5" s="151" t="s">
        <v>4</v>
      </c>
      <c r="Q5" s="151" t="s">
        <v>5</v>
      </c>
      <c r="R5" s="151"/>
      <c r="S5" s="151" t="s">
        <v>4</v>
      </c>
      <c r="T5" s="151" t="s">
        <v>5</v>
      </c>
      <c r="U5" s="151"/>
      <c r="V5" s="145" t="s">
        <v>584</v>
      </c>
    </row>
    <row r="6" spans="1:22" ht="20.399999999999999">
      <c r="A6" s="147"/>
      <c r="B6" s="167"/>
      <c r="C6" s="147"/>
      <c r="D6" s="151"/>
      <c r="E6" s="12" t="s">
        <v>6</v>
      </c>
      <c r="F6" s="12" t="s">
        <v>7</v>
      </c>
      <c r="G6" s="151"/>
      <c r="H6" s="12" t="s">
        <v>6</v>
      </c>
      <c r="I6" s="12" t="s">
        <v>7</v>
      </c>
      <c r="J6" s="151"/>
      <c r="K6" s="12" t="s">
        <v>6</v>
      </c>
      <c r="L6" s="12" t="s">
        <v>7</v>
      </c>
      <c r="M6" s="151"/>
      <c r="N6" s="12" t="s">
        <v>6</v>
      </c>
      <c r="O6" s="12" t="s">
        <v>7</v>
      </c>
      <c r="P6" s="151"/>
      <c r="Q6" s="12" t="s">
        <v>6</v>
      </c>
      <c r="R6" s="12" t="s">
        <v>7</v>
      </c>
      <c r="S6" s="151"/>
      <c r="T6" s="12" t="s">
        <v>6</v>
      </c>
      <c r="U6" s="12" t="s">
        <v>7</v>
      </c>
      <c r="V6" s="145"/>
    </row>
    <row r="7" spans="1:22">
      <c r="A7" s="10">
        <v>1</v>
      </c>
      <c r="B7" s="12">
        <v>2</v>
      </c>
      <c r="C7" s="10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10">
        <v>9</v>
      </c>
      <c r="J7" s="12">
        <v>10</v>
      </c>
      <c r="K7" s="10">
        <v>11</v>
      </c>
      <c r="L7" s="12">
        <v>12</v>
      </c>
      <c r="M7" s="10">
        <v>13</v>
      </c>
      <c r="N7" s="12">
        <v>14</v>
      </c>
      <c r="O7" s="10">
        <v>15</v>
      </c>
      <c r="P7" s="12">
        <v>16</v>
      </c>
      <c r="Q7" s="10">
        <v>17</v>
      </c>
      <c r="R7" s="12">
        <v>18</v>
      </c>
      <c r="S7" s="10">
        <v>19</v>
      </c>
      <c r="T7" s="12">
        <v>20</v>
      </c>
      <c r="U7" s="10">
        <v>21</v>
      </c>
      <c r="V7" s="12">
        <v>22</v>
      </c>
    </row>
    <row r="8" spans="1:22" s="5" customFormat="1">
      <c r="A8" s="9" t="s">
        <v>365</v>
      </c>
      <c r="B8" s="27" t="s">
        <v>192</v>
      </c>
      <c r="C8" s="9" t="s">
        <v>10</v>
      </c>
      <c r="D8" s="9">
        <f>SUM(E8+F8)</f>
        <v>1967699.4999999998</v>
      </c>
      <c r="E8" s="9">
        <f>SUM(E10+E98-E115)</f>
        <v>1566868.4999999998</v>
      </c>
      <c r="F8" s="47">
        <f>SUM(F10+F98+F115)</f>
        <v>400831</v>
      </c>
      <c r="G8" s="63">
        <f>SUM(H8+I8)</f>
        <v>1900500</v>
      </c>
      <c r="H8" s="63">
        <f>SUM(H10+H98-H115)</f>
        <v>1856000</v>
      </c>
      <c r="I8" s="63">
        <f>SUM(I10+I98+I115)</f>
        <v>44500</v>
      </c>
      <c r="J8" s="63">
        <f>SUM(K8+L8)</f>
        <v>1898181</v>
      </c>
      <c r="K8" s="63">
        <f>SUM(K10+K98-K115)</f>
        <v>1898181</v>
      </c>
      <c r="L8" s="63">
        <f>SUM(L10+L98+L115)</f>
        <v>0</v>
      </c>
      <c r="M8" s="63">
        <f>SUM(N8+O8)</f>
        <v>-2319</v>
      </c>
      <c r="N8" s="63">
        <f>SUM(K8-H8)</f>
        <v>42181</v>
      </c>
      <c r="O8" s="63">
        <f>SUM(L8-I8)</f>
        <v>-44500</v>
      </c>
      <c r="P8" s="63">
        <f>SUM(Q8+R8)</f>
        <v>1906231</v>
      </c>
      <c r="Q8" s="63">
        <f>SUM(Q10+Q96-Q115)</f>
        <v>1906231</v>
      </c>
      <c r="R8" s="63">
        <f>SUM(R10+R98+R115)</f>
        <v>0</v>
      </c>
      <c r="S8" s="63">
        <f>SUM(T8+U8)</f>
        <v>1910763</v>
      </c>
      <c r="T8" s="63">
        <f>SUM(T10+T98-T115)</f>
        <v>1910763</v>
      </c>
      <c r="U8" s="63">
        <f>SUM(U10+U98+U115)</f>
        <v>0</v>
      </c>
      <c r="V8" s="87">
        <f>SUM(J8-G8)</f>
        <v>-2319</v>
      </c>
    </row>
    <row r="9" spans="1:22">
      <c r="A9" s="17"/>
      <c r="B9" s="16" t="s">
        <v>5</v>
      </c>
      <c r="C9" s="17"/>
      <c r="D9" s="47"/>
      <c r="E9" s="17"/>
      <c r="F9" s="17"/>
      <c r="G9" s="63"/>
      <c r="H9" s="62"/>
      <c r="I9" s="62"/>
      <c r="J9" s="63"/>
      <c r="K9" s="62"/>
      <c r="L9" s="62"/>
      <c r="M9" s="63"/>
      <c r="N9" s="63">
        <f t="shared" ref="N9:N73" si="0">SUM(K9-H9)</f>
        <v>0</v>
      </c>
      <c r="O9" s="63">
        <f t="shared" ref="O9:O73" si="1">SUM(L9-I9)</f>
        <v>0</v>
      </c>
      <c r="P9" s="63"/>
      <c r="Q9" s="62"/>
      <c r="R9" s="62"/>
      <c r="S9" s="63"/>
      <c r="T9" s="62"/>
      <c r="U9" s="62"/>
      <c r="V9" s="87">
        <f t="shared" ref="V9:V73" si="2">SUM(J9-G9)</f>
        <v>0</v>
      </c>
    </row>
    <row r="10" spans="1:22" s="5" customFormat="1">
      <c r="A10" s="9" t="s">
        <v>366</v>
      </c>
      <c r="B10" s="27" t="s">
        <v>367</v>
      </c>
      <c r="C10" s="9" t="s">
        <v>368</v>
      </c>
      <c r="D10" s="47">
        <f t="shared" ref="D10:D73" si="3">SUM(E10+F10)</f>
        <v>1566868.4999999998</v>
      </c>
      <c r="E10" s="9">
        <f>SUM(E12+E18+E54+E59+E67+E77+E83)</f>
        <v>1566868.4999999998</v>
      </c>
      <c r="F10" s="46">
        <f>SUM(F12+F18+F54+F59+F67+F77+F83)</f>
        <v>0</v>
      </c>
      <c r="G10" s="63">
        <f t="shared" ref="G10" si="4">SUM(H10+I10)</f>
        <v>1856000</v>
      </c>
      <c r="H10" s="63">
        <f>SUM(H12+H18+H54+H59+H67+H77+H83)</f>
        <v>1856000</v>
      </c>
      <c r="I10" s="63">
        <f>SUM(I12+I18+I54+I59+I67+I77+I83)</f>
        <v>0</v>
      </c>
      <c r="J10" s="63">
        <f t="shared" ref="J10" si="5">SUM(K10+L10)</f>
        <v>1898181</v>
      </c>
      <c r="K10" s="63">
        <f>SUM(K12+K18+K54+K59+K67+K77+K83)</f>
        <v>1898181</v>
      </c>
      <c r="L10" s="63">
        <f>SUM(L12+L18+L54+L59+L67+L77+L83)</f>
        <v>0</v>
      </c>
      <c r="M10" s="63">
        <f t="shared" ref="M10" si="6">SUM(N10+O10)</f>
        <v>42181</v>
      </c>
      <c r="N10" s="63">
        <f t="shared" si="0"/>
        <v>42181</v>
      </c>
      <c r="O10" s="63">
        <f t="shared" si="1"/>
        <v>0</v>
      </c>
      <c r="P10" s="63">
        <f t="shared" ref="P10" si="7">SUM(Q10+R10)</f>
        <v>1796231</v>
      </c>
      <c r="Q10" s="63">
        <f>SUM(Q12+Q18+Q54+Q59+Q67+Q77+Q83)</f>
        <v>1796231</v>
      </c>
      <c r="R10" s="63">
        <f>SUM(R12+R18+R54+R59+R67+R77+R83)</f>
        <v>0</v>
      </c>
      <c r="S10" s="63">
        <f t="shared" ref="S10" si="8">SUM(T10+U10)</f>
        <v>1910763</v>
      </c>
      <c r="T10" s="63">
        <f>SUM(T12+T18+T54+T59+T67+T77+T83)</f>
        <v>1910763</v>
      </c>
      <c r="U10" s="63">
        <f>SUM(U12+U18+U54+U59+U67+U77+U83)</f>
        <v>0</v>
      </c>
      <c r="V10" s="87">
        <f t="shared" si="2"/>
        <v>42181</v>
      </c>
    </row>
    <row r="11" spans="1:22">
      <c r="A11" s="17"/>
      <c r="B11" s="16" t="s">
        <v>5</v>
      </c>
      <c r="C11" s="17"/>
      <c r="D11" s="47"/>
      <c r="E11" s="17"/>
      <c r="F11" s="17"/>
      <c r="G11" s="63"/>
      <c r="H11" s="62"/>
      <c r="I11" s="62"/>
      <c r="J11" s="63"/>
      <c r="K11" s="62"/>
      <c r="L11" s="62"/>
      <c r="M11" s="63"/>
      <c r="N11" s="63">
        <f t="shared" si="0"/>
        <v>0</v>
      </c>
      <c r="O11" s="63">
        <f t="shared" si="1"/>
        <v>0</v>
      </c>
      <c r="P11" s="63"/>
      <c r="Q11" s="62"/>
      <c r="R11" s="62"/>
      <c r="S11" s="63"/>
      <c r="T11" s="62"/>
      <c r="U11" s="62"/>
      <c r="V11" s="87">
        <f t="shared" si="2"/>
        <v>0</v>
      </c>
    </row>
    <row r="12" spans="1:22" s="5" customFormat="1">
      <c r="A12" s="9" t="s">
        <v>369</v>
      </c>
      <c r="B12" s="14" t="s">
        <v>370</v>
      </c>
      <c r="C12" s="9" t="s">
        <v>368</v>
      </c>
      <c r="D12" s="47">
        <f t="shared" si="3"/>
        <v>499065.59999999998</v>
      </c>
      <c r="E12" s="9">
        <f>SUM(E14)</f>
        <v>499065.59999999998</v>
      </c>
      <c r="F12" s="46">
        <f>SUM(F14)</f>
        <v>0</v>
      </c>
      <c r="G12" s="63">
        <f t="shared" ref="G12" si="9">SUM(H12+I12)</f>
        <v>504870</v>
      </c>
      <c r="H12" s="63">
        <f>SUM(H14)</f>
        <v>504870</v>
      </c>
      <c r="I12" s="63">
        <f>SUM(I14)</f>
        <v>0</v>
      </c>
      <c r="J12" s="63">
        <f t="shared" ref="J12" si="10">SUM(K12+L12)</f>
        <v>541640.1</v>
      </c>
      <c r="K12" s="63">
        <f>SUM(K14)</f>
        <v>541640.1</v>
      </c>
      <c r="L12" s="63">
        <f>SUM(L14)</f>
        <v>0</v>
      </c>
      <c r="M12" s="63">
        <f t="shared" ref="M12" si="11">SUM(N12+O12)</f>
        <v>36770.099999999977</v>
      </c>
      <c r="N12" s="63">
        <f t="shared" si="0"/>
        <v>36770.099999999977</v>
      </c>
      <c r="O12" s="63">
        <f t="shared" si="1"/>
        <v>0</v>
      </c>
      <c r="P12" s="63">
        <f t="shared" ref="P12" si="12">SUM(Q12+R12)</f>
        <v>541640.1</v>
      </c>
      <c r="Q12" s="63">
        <f>SUM(Q14)</f>
        <v>541640.1</v>
      </c>
      <c r="R12" s="63">
        <f>SUM(R14)</f>
        <v>0</v>
      </c>
      <c r="S12" s="63">
        <f t="shared" ref="S12" si="13">SUM(T12+U12)</f>
        <v>541640.1</v>
      </c>
      <c r="T12" s="63">
        <f>SUM(T14)</f>
        <v>541640.1</v>
      </c>
      <c r="U12" s="63">
        <f>SUM(U14)</f>
        <v>0</v>
      </c>
      <c r="V12" s="87">
        <f t="shared" si="2"/>
        <v>36770.099999999977</v>
      </c>
    </row>
    <row r="13" spans="1:22">
      <c r="A13" s="17"/>
      <c r="B13" s="16" t="s">
        <v>5</v>
      </c>
      <c r="C13" s="17"/>
      <c r="D13" s="47"/>
      <c r="E13" s="17"/>
      <c r="F13" s="17"/>
      <c r="G13" s="63"/>
      <c r="H13" s="62"/>
      <c r="I13" s="62"/>
      <c r="J13" s="63"/>
      <c r="K13" s="62"/>
      <c r="L13" s="62"/>
      <c r="M13" s="63"/>
      <c r="N13" s="63">
        <f t="shared" si="0"/>
        <v>0</v>
      </c>
      <c r="O13" s="63">
        <f t="shared" si="1"/>
        <v>0</v>
      </c>
      <c r="P13" s="63"/>
      <c r="Q13" s="62"/>
      <c r="R13" s="62"/>
      <c r="S13" s="63"/>
      <c r="T13" s="62"/>
      <c r="U13" s="62"/>
      <c r="V13" s="87">
        <f t="shared" si="2"/>
        <v>0</v>
      </c>
    </row>
    <row r="14" spans="1:22" s="5" customFormat="1" ht="30.6">
      <c r="A14" s="9" t="s">
        <v>371</v>
      </c>
      <c r="B14" s="14" t="s">
        <v>372</v>
      </c>
      <c r="C14" s="9" t="s">
        <v>368</v>
      </c>
      <c r="D14" s="47">
        <f t="shared" si="3"/>
        <v>499065.59999999998</v>
      </c>
      <c r="E14" s="9">
        <f>SUM(E16:E17)</f>
        <v>499065.59999999998</v>
      </c>
      <c r="F14" s="46">
        <f>SUM(F16:F17)</f>
        <v>0</v>
      </c>
      <c r="G14" s="63">
        <f t="shared" ref="G14" si="14">SUM(H14+I14)</f>
        <v>504870</v>
      </c>
      <c r="H14" s="63">
        <f>SUM(H16:H17)</f>
        <v>504870</v>
      </c>
      <c r="I14" s="63">
        <f>SUM(I16:I17)</f>
        <v>0</v>
      </c>
      <c r="J14" s="63">
        <f t="shared" ref="J14" si="15">SUM(K14+L14)</f>
        <v>541640.1</v>
      </c>
      <c r="K14" s="63">
        <f>SUM(K16:K17)</f>
        <v>541640.1</v>
      </c>
      <c r="L14" s="63">
        <f>SUM(L16:L17)</f>
        <v>0</v>
      </c>
      <c r="M14" s="63">
        <f t="shared" ref="M14" si="16">SUM(N14+O14)</f>
        <v>36770.099999999977</v>
      </c>
      <c r="N14" s="63">
        <f t="shared" si="0"/>
        <v>36770.099999999977</v>
      </c>
      <c r="O14" s="63">
        <f t="shared" si="1"/>
        <v>0</v>
      </c>
      <c r="P14" s="63">
        <f t="shared" ref="P14" si="17">SUM(Q14+R14)</f>
        <v>541640.1</v>
      </c>
      <c r="Q14" s="63">
        <f>SUM(Q16:Q17)</f>
        <v>541640.1</v>
      </c>
      <c r="R14" s="63">
        <f>SUM(R16:R17)</f>
        <v>0</v>
      </c>
      <c r="S14" s="63">
        <f t="shared" ref="S14" si="18">SUM(T14+U14)</f>
        <v>541640.1</v>
      </c>
      <c r="T14" s="63">
        <f>SUM(T16:T17)</f>
        <v>541640.1</v>
      </c>
      <c r="U14" s="63">
        <f>SUM(U16:U17)</f>
        <v>0</v>
      </c>
      <c r="V14" s="87">
        <f t="shared" si="2"/>
        <v>36770.099999999977</v>
      </c>
    </row>
    <row r="15" spans="1:22">
      <c r="A15" s="17"/>
      <c r="B15" s="16" t="s">
        <v>200</v>
      </c>
      <c r="C15" s="17"/>
      <c r="D15" s="47"/>
      <c r="E15" s="17"/>
      <c r="F15" s="17"/>
      <c r="G15" s="63"/>
      <c r="H15" s="62"/>
      <c r="I15" s="62"/>
      <c r="J15" s="63"/>
      <c r="K15" s="62"/>
      <c r="L15" s="62"/>
      <c r="M15" s="63"/>
      <c r="N15" s="63">
        <f t="shared" si="0"/>
        <v>0</v>
      </c>
      <c r="O15" s="63">
        <f t="shared" si="1"/>
        <v>0</v>
      </c>
      <c r="P15" s="63"/>
      <c r="Q15" s="62"/>
      <c r="R15" s="62"/>
      <c r="S15" s="63"/>
      <c r="T15" s="62"/>
      <c r="U15" s="62"/>
      <c r="V15" s="87">
        <f t="shared" si="2"/>
        <v>0</v>
      </c>
    </row>
    <row r="16" spans="1:22" ht="20.399999999999999">
      <c r="A16" s="17" t="s">
        <v>373</v>
      </c>
      <c r="B16" s="16" t="s">
        <v>374</v>
      </c>
      <c r="C16" s="17" t="s">
        <v>373</v>
      </c>
      <c r="D16" s="47">
        <f t="shared" si="3"/>
        <v>499065.59999999998</v>
      </c>
      <c r="E16" s="17">
        <v>499065.59999999998</v>
      </c>
      <c r="F16" s="17"/>
      <c r="G16" s="63">
        <f t="shared" ref="G16:G18" si="19">SUM(H16+I16)</f>
        <v>504870</v>
      </c>
      <c r="H16" s="62">
        <v>504870</v>
      </c>
      <c r="I16" s="62"/>
      <c r="J16" s="63">
        <f t="shared" ref="J16:J18" si="20">SUM(K16+L16)</f>
        <v>541640.1</v>
      </c>
      <c r="K16" s="62">
        <v>541640.1</v>
      </c>
      <c r="L16" s="62"/>
      <c r="M16" s="63">
        <f t="shared" ref="M16:M18" si="21">SUM(N16+O16)</f>
        <v>36770.099999999977</v>
      </c>
      <c r="N16" s="63">
        <f t="shared" si="0"/>
        <v>36770.099999999977</v>
      </c>
      <c r="O16" s="63">
        <f t="shared" si="1"/>
        <v>0</v>
      </c>
      <c r="P16" s="63">
        <f t="shared" ref="P16:P18" si="22">SUM(Q16+R16)</f>
        <v>541640.1</v>
      </c>
      <c r="Q16" s="62">
        <v>541640.1</v>
      </c>
      <c r="R16" s="62"/>
      <c r="S16" s="63">
        <f t="shared" ref="S16:S18" si="23">SUM(T16+U16)</f>
        <v>541640.1</v>
      </c>
      <c r="T16" s="62">
        <v>541640.1</v>
      </c>
      <c r="U16" s="62"/>
      <c r="V16" s="87">
        <f t="shared" si="2"/>
        <v>36770.099999999977</v>
      </c>
    </row>
    <row r="17" spans="1:22" ht="20.399999999999999">
      <c r="A17" s="17" t="s">
        <v>375</v>
      </c>
      <c r="B17" s="16" t="s">
        <v>376</v>
      </c>
      <c r="C17" s="17" t="s">
        <v>375</v>
      </c>
      <c r="D17" s="47">
        <f t="shared" si="3"/>
        <v>0</v>
      </c>
      <c r="E17" s="17"/>
      <c r="F17" s="17"/>
      <c r="G17" s="63">
        <f t="shared" si="19"/>
        <v>0</v>
      </c>
      <c r="H17" s="62"/>
      <c r="I17" s="62"/>
      <c r="J17" s="63">
        <f t="shared" si="20"/>
        <v>0</v>
      </c>
      <c r="K17" s="62"/>
      <c r="L17" s="62"/>
      <c r="M17" s="63">
        <f t="shared" si="21"/>
        <v>0</v>
      </c>
      <c r="N17" s="63">
        <f t="shared" si="0"/>
        <v>0</v>
      </c>
      <c r="O17" s="63">
        <f t="shared" si="1"/>
        <v>0</v>
      </c>
      <c r="P17" s="63">
        <f t="shared" si="22"/>
        <v>0</v>
      </c>
      <c r="Q17" s="62"/>
      <c r="R17" s="62"/>
      <c r="S17" s="63">
        <f t="shared" si="23"/>
        <v>0</v>
      </c>
      <c r="T17" s="62"/>
      <c r="U17" s="62"/>
      <c r="V17" s="87">
        <f t="shared" si="2"/>
        <v>0</v>
      </c>
    </row>
    <row r="18" spans="1:22" s="5" customFormat="1" ht="20.399999999999999">
      <c r="A18" s="9" t="s">
        <v>377</v>
      </c>
      <c r="B18" s="14" t="s">
        <v>378</v>
      </c>
      <c r="C18" s="9" t="s">
        <v>368</v>
      </c>
      <c r="D18" s="47">
        <f t="shared" si="3"/>
        <v>353863.1</v>
      </c>
      <c r="E18" s="9">
        <f>SUM(E20+E27+E31+E40+E43+E47)</f>
        <v>353863.1</v>
      </c>
      <c r="F18" s="46">
        <f>SUM(F20+F27+F31+F40+F43+F47)</f>
        <v>0</v>
      </c>
      <c r="G18" s="63">
        <f t="shared" si="19"/>
        <v>286000</v>
      </c>
      <c r="H18" s="63">
        <f>SUM(H20+H27+H31+H40+H43+H47)</f>
        <v>286000</v>
      </c>
      <c r="I18" s="63">
        <f>SUM(I20+I27+I31+I40+I43+I47)</f>
        <v>0</v>
      </c>
      <c r="J18" s="63">
        <f t="shared" si="20"/>
        <v>242000</v>
      </c>
      <c r="K18" s="63">
        <f>SUM(K20+K27+K31+K40+K43+K47)</f>
        <v>242000</v>
      </c>
      <c r="L18" s="63">
        <f>SUM(L20+L27+L31+L40+L43+L47)</f>
        <v>0</v>
      </c>
      <c r="M18" s="63">
        <f t="shared" si="21"/>
        <v>-44000</v>
      </c>
      <c r="N18" s="63">
        <f t="shared" si="0"/>
        <v>-44000</v>
      </c>
      <c r="O18" s="63">
        <f t="shared" si="1"/>
        <v>0</v>
      </c>
      <c r="P18" s="63">
        <f t="shared" si="22"/>
        <v>242000</v>
      </c>
      <c r="Q18" s="63">
        <f>SUM(Q20+Q27+Q31+Q40+Q43+Q47)</f>
        <v>242000</v>
      </c>
      <c r="R18" s="63">
        <f>SUM(R20+R27+R31+R40+R43+R47)</f>
        <v>0</v>
      </c>
      <c r="S18" s="63">
        <f t="shared" si="23"/>
        <v>242000</v>
      </c>
      <c r="T18" s="63">
        <f>SUM(T20+T27+T31+T40+T43+T47)</f>
        <v>242000</v>
      </c>
      <c r="U18" s="63">
        <f>SUM(U20+U27+U31+U40+U43+U47)</f>
        <v>0</v>
      </c>
      <c r="V18" s="87">
        <f t="shared" si="2"/>
        <v>-44000</v>
      </c>
    </row>
    <row r="19" spans="1:22">
      <c r="A19" s="17"/>
      <c r="B19" s="16" t="s">
        <v>5</v>
      </c>
      <c r="C19" s="17"/>
      <c r="D19" s="47"/>
      <c r="E19" s="17"/>
      <c r="F19" s="17"/>
      <c r="G19" s="63"/>
      <c r="H19" s="62"/>
      <c r="I19" s="62"/>
      <c r="J19" s="63"/>
      <c r="K19" s="62"/>
      <c r="L19" s="62"/>
      <c r="M19" s="63"/>
      <c r="N19" s="63">
        <f t="shared" si="0"/>
        <v>0</v>
      </c>
      <c r="O19" s="63">
        <f t="shared" si="1"/>
        <v>0</v>
      </c>
      <c r="P19" s="63"/>
      <c r="Q19" s="62"/>
      <c r="R19" s="62"/>
      <c r="S19" s="63"/>
      <c r="T19" s="62"/>
      <c r="U19" s="62"/>
      <c r="V19" s="87">
        <f t="shared" si="2"/>
        <v>0</v>
      </c>
    </row>
    <row r="20" spans="1:22" s="5" customFormat="1">
      <c r="A20" s="9" t="s">
        <v>379</v>
      </c>
      <c r="B20" s="14" t="s">
        <v>380</v>
      </c>
      <c r="C20" s="9" t="s">
        <v>368</v>
      </c>
      <c r="D20" s="47">
        <f t="shared" si="3"/>
        <v>93704</v>
      </c>
      <c r="E20" s="9">
        <f>SUM(E22:E26)</f>
        <v>93704</v>
      </c>
      <c r="F20" s="46">
        <f>SUM(F22:F26)</f>
        <v>0</v>
      </c>
      <c r="G20" s="63">
        <f t="shared" ref="G20" si="24">SUM(H20+I20)</f>
        <v>97700</v>
      </c>
      <c r="H20" s="63">
        <f>SUM(H22:H26)</f>
        <v>97700</v>
      </c>
      <c r="I20" s="63">
        <f>SUM(I22:I26)</f>
        <v>0</v>
      </c>
      <c r="J20" s="63">
        <f t="shared" ref="J20" si="25">SUM(K20+L20)</f>
        <v>93700</v>
      </c>
      <c r="K20" s="63">
        <f>SUM(K22:K26)</f>
        <v>93700</v>
      </c>
      <c r="L20" s="63">
        <f>SUM(L22:L26)</f>
        <v>0</v>
      </c>
      <c r="M20" s="63">
        <f t="shared" ref="M20" si="26">SUM(N20+O20)</f>
        <v>-4000</v>
      </c>
      <c r="N20" s="63">
        <f t="shared" si="0"/>
        <v>-4000</v>
      </c>
      <c r="O20" s="63">
        <f t="shared" si="1"/>
        <v>0</v>
      </c>
      <c r="P20" s="63">
        <f t="shared" ref="P20" si="27">SUM(Q20+R20)</f>
        <v>93700</v>
      </c>
      <c r="Q20" s="63">
        <f>SUM(Q22:Q26)</f>
        <v>93700</v>
      </c>
      <c r="R20" s="63">
        <f>SUM(R22:R26)</f>
        <v>0</v>
      </c>
      <c r="S20" s="63">
        <f t="shared" ref="S20" si="28">SUM(T20+U20)</f>
        <v>93700</v>
      </c>
      <c r="T20" s="63">
        <f>SUM(T22:T26)</f>
        <v>93700</v>
      </c>
      <c r="U20" s="63">
        <f>SUM(U22:U26)</f>
        <v>0</v>
      </c>
      <c r="V20" s="87">
        <f t="shared" si="2"/>
        <v>-4000</v>
      </c>
    </row>
    <row r="21" spans="1:22">
      <c r="A21" s="17"/>
      <c r="B21" s="16" t="s">
        <v>200</v>
      </c>
      <c r="C21" s="17"/>
      <c r="D21" s="47"/>
      <c r="E21" s="17"/>
      <c r="F21" s="17"/>
      <c r="G21" s="63"/>
      <c r="H21" s="62"/>
      <c r="I21" s="62"/>
      <c r="J21" s="63"/>
      <c r="K21" s="62"/>
      <c r="L21" s="62"/>
      <c r="M21" s="63"/>
      <c r="N21" s="63">
        <f t="shared" si="0"/>
        <v>0</v>
      </c>
      <c r="O21" s="63">
        <f t="shared" si="1"/>
        <v>0</v>
      </c>
      <c r="P21" s="63"/>
      <c r="Q21" s="62"/>
      <c r="R21" s="62"/>
      <c r="S21" s="63"/>
      <c r="T21" s="62"/>
      <c r="U21" s="62"/>
      <c r="V21" s="87">
        <f t="shared" si="2"/>
        <v>0</v>
      </c>
    </row>
    <row r="22" spans="1:22">
      <c r="A22" s="17" t="s">
        <v>381</v>
      </c>
      <c r="B22" s="16" t="s">
        <v>382</v>
      </c>
      <c r="C22" s="17" t="s">
        <v>381</v>
      </c>
      <c r="D22" s="47">
        <f t="shared" si="3"/>
        <v>87260.7</v>
      </c>
      <c r="E22" s="17">
        <v>87260.7</v>
      </c>
      <c r="F22" s="17"/>
      <c r="G22" s="63">
        <f t="shared" ref="G22:G27" si="29">SUM(H22+I22)</f>
        <v>88000</v>
      </c>
      <c r="H22" s="62">
        <v>88000</v>
      </c>
      <c r="I22" s="62"/>
      <c r="J22" s="63">
        <f t="shared" ref="J22:J27" si="30">SUM(K22+L22)</f>
        <v>83000</v>
      </c>
      <c r="K22" s="62">
        <v>83000</v>
      </c>
      <c r="L22" s="62"/>
      <c r="M22" s="63">
        <f t="shared" ref="M22:M27" si="31">SUM(N22+O22)</f>
        <v>-5000</v>
      </c>
      <c r="N22" s="63">
        <f t="shared" si="0"/>
        <v>-5000</v>
      </c>
      <c r="O22" s="63">
        <f t="shared" si="1"/>
        <v>0</v>
      </c>
      <c r="P22" s="63">
        <f t="shared" ref="P22:P27" si="32">SUM(Q22+R22)</f>
        <v>83000</v>
      </c>
      <c r="Q22" s="62">
        <v>83000</v>
      </c>
      <c r="R22" s="62"/>
      <c r="S22" s="63">
        <f t="shared" ref="S22:S27" si="33">SUM(T22+U22)</f>
        <v>83000</v>
      </c>
      <c r="T22" s="62">
        <v>83000</v>
      </c>
      <c r="U22" s="62"/>
      <c r="V22" s="87">
        <f t="shared" si="2"/>
        <v>-5000</v>
      </c>
    </row>
    <row r="23" spans="1:22">
      <c r="A23" s="17" t="s">
        <v>383</v>
      </c>
      <c r="B23" s="16" t="s">
        <v>384</v>
      </c>
      <c r="C23" s="17" t="s">
        <v>383</v>
      </c>
      <c r="D23" s="47">
        <f t="shared" si="3"/>
        <v>266</v>
      </c>
      <c r="E23" s="17">
        <v>266</v>
      </c>
      <c r="F23" s="17"/>
      <c r="G23" s="63">
        <f t="shared" si="29"/>
        <v>500</v>
      </c>
      <c r="H23" s="62">
        <v>500</v>
      </c>
      <c r="I23" s="62"/>
      <c r="J23" s="63">
        <f t="shared" si="30"/>
        <v>1500</v>
      </c>
      <c r="K23" s="62">
        <v>1500</v>
      </c>
      <c r="L23" s="62"/>
      <c r="M23" s="63">
        <f t="shared" si="31"/>
        <v>1000</v>
      </c>
      <c r="N23" s="63">
        <f t="shared" si="0"/>
        <v>1000</v>
      </c>
      <c r="O23" s="63">
        <f t="shared" si="1"/>
        <v>0</v>
      </c>
      <c r="P23" s="63">
        <f t="shared" si="32"/>
        <v>1500</v>
      </c>
      <c r="Q23" s="62">
        <v>1500</v>
      </c>
      <c r="R23" s="62"/>
      <c r="S23" s="63">
        <f t="shared" si="33"/>
        <v>1500</v>
      </c>
      <c r="T23" s="62">
        <v>1500</v>
      </c>
      <c r="U23" s="62"/>
      <c r="V23" s="87">
        <f t="shared" si="2"/>
        <v>1000</v>
      </c>
    </row>
    <row r="24" spans="1:22">
      <c r="A24" s="17" t="s">
        <v>385</v>
      </c>
      <c r="B24" s="16" t="s">
        <v>386</v>
      </c>
      <c r="C24" s="17" t="s">
        <v>385</v>
      </c>
      <c r="D24" s="47">
        <f t="shared" si="3"/>
        <v>3799.3</v>
      </c>
      <c r="E24" s="17">
        <v>3799.3</v>
      </c>
      <c r="F24" s="17"/>
      <c r="G24" s="63">
        <f t="shared" si="29"/>
        <v>5500</v>
      </c>
      <c r="H24" s="62">
        <v>5500</v>
      </c>
      <c r="I24" s="62"/>
      <c r="J24" s="63">
        <f t="shared" si="30"/>
        <v>5500</v>
      </c>
      <c r="K24" s="62">
        <v>5500</v>
      </c>
      <c r="L24" s="62"/>
      <c r="M24" s="63">
        <f t="shared" si="31"/>
        <v>0</v>
      </c>
      <c r="N24" s="63">
        <f t="shared" si="0"/>
        <v>0</v>
      </c>
      <c r="O24" s="63">
        <f t="shared" si="1"/>
        <v>0</v>
      </c>
      <c r="P24" s="63">
        <f t="shared" si="32"/>
        <v>5500</v>
      </c>
      <c r="Q24" s="62">
        <v>5500</v>
      </c>
      <c r="R24" s="62"/>
      <c r="S24" s="63">
        <f t="shared" si="33"/>
        <v>5500</v>
      </c>
      <c r="T24" s="62">
        <v>5500</v>
      </c>
      <c r="U24" s="62"/>
      <c r="V24" s="87">
        <f t="shared" si="2"/>
        <v>0</v>
      </c>
    </row>
    <row r="25" spans="1:22">
      <c r="A25" s="17" t="s">
        <v>387</v>
      </c>
      <c r="B25" s="16" t="s">
        <v>388</v>
      </c>
      <c r="C25" s="17" t="s">
        <v>387</v>
      </c>
      <c r="D25" s="47">
        <f t="shared" si="3"/>
        <v>2228</v>
      </c>
      <c r="E25" s="17">
        <v>2228</v>
      </c>
      <c r="F25" s="17"/>
      <c r="G25" s="63">
        <f t="shared" si="29"/>
        <v>3700</v>
      </c>
      <c r="H25" s="62">
        <v>3700</v>
      </c>
      <c r="I25" s="62"/>
      <c r="J25" s="63">
        <f t="shared" si="30"/>
        <v>3700</v>
      </c>
      <c r="K25" s="62">
        <v>3700</v>
      </c>
      <c r="L25" s="62"/>
      <c r="M25" s="63">
        <f t="shared" si="31"/>
        <v>0</v>
      </c>
      <c r="N25" s="63">
        <f t="shared" si="0"/>
        <v>0</v>
      </c>
      <c r="O25" s="63">
        <f t="shared" si="1"/>
        <v>0</v>
      </c>
      <c r="P25" s="63">
        <f t="shared" si="32"/>
        <v>3700</v>
      </c>
      <c r="Q25" s="62">
        <v>3700</v>
      </c>
      <c r="R25" s="62"/>
      <c r="S25" s="63">
        <f t="shared" si="33"/>
        <v>3700</v>
      </c>
      <c r="T25" s="62">
        <v>3700</v>
      </c>
      <c r="U25" s="62"/>
      <c r="V25" s="87">
        <f t="shared" si="2"/>
        <v>0</v>
      </c>
    </row>
    <row r="26" spans="1:22" ht="20.399999999999999">
      <c r="A26" s="17" t="s">
        <v>389</v>
      </c>
      <c r="B26" s="16" t="s">
        <v>390</v>
      </c>
      <c r="C26" s="17" t="s">
        <v>389</v>
      </c>
      <c r="D26" s="47">
        <f t="shared" si="3"/>
        <v>150</v>
      </c>
      <c r="E26" s="17">
        <v>150</v>
      </c>
      <c r="F26" s="17"/>
      <c r="G26" s="63">
        <f t="shared" si="29"/>
        <v>0</v>
      </c>
      <c r="H26" s="62"/>
      <c r="I26" s="62"/>
      <c r="J26" s="63">
        <f t="shared" si="30"/>
        <v>0</v>
      </c>
      <c r="K26" s="62"/>
      <c r="L26" s="62"/>
      <c r="M26" s="63">
        <f t="shared" si="31"/>
        <v>0</v>
      </c>
      <c r="N26" s="63">
        <f t="shared" si="0"/>
        <v>0</v>
      </c>
      <c r="O26" s="63">
        <f t="shared" si="1"/>
        <v>0</v>
      </c>
      <c r="P26" s="63">
        <f t="shared" si="32"/>
        <v>0</v>
      </c>
      <c r="Q26" s="62"/>
      <c r="R26" s="62"/>
      <c r="S26" s="63">
        <f t="shared" si="33"/>
        <v>0</v>
      </c>
      <c r="T26" s="62"/>
      <c r="U26" s="62"/>
      <c r="V26" s="87">
        <f t="shared" si="2"/>
        <v>0</v>
      </c>
    </row>
    <row r="27" spans="1:22" s="5" customFormat="1" ht="20.399999999999999">
      <c r="A27" s="9" t="s">
        <v>391</v>
      </c>
      <c r="B27" s="14" t="s">
        <v>392</v>
      </c>
      <c r="C27" s="9" t="s">
        <v>368</v>
      </c>
      <c r="D27" s="47">
        <f t="shared" si="3"/>
        <v>0</v>
      </c>
      <c r="E27" s="9">
        <f>SUM(E29:E30)</f>
        <v>0</v>
      </c>
      <c r="F27" s="46">
        <f>SUM(F29:F30)</f>
        <v>0</v>
      </c>
      <c r="G27" s="63">
        <f t="shared" si="29"/>
        <v>2500</v>
      </c>
      <c r="H27" s="63">
        <f>SUM(H29:H30)</f>
        <v>2500</v>
      </c>
      <c r="I27" s="63">
        <f>SUM(I29:I30)</f>
        <v>0</v>
      </c>
      <c r="J27" s="63">
        <f t="shared" si="30"/>
        <v>3500</v>
      </c>
      <c r="K27" s="63">
        <f>SUM(K29:K30)</f>
        <v>3500</v>
      </c>
      <c r="L27" s="63">
        <f>SUM(L29:L30)</f>
        <v>0</v>
      </c>
      <c r="M27" s="63">
        <f t="shared" si="31"/>
        <v>1000</v>
      </c>
      <c r="N27" s="63">
        <f t="shared" si="0"/>
        <v>1000</v>
      </c>
      <c r="O27" s="63">
        <f t="shared" si="1"/>
        <v>0</v>
      </c>
      <c r="P27" s="63">
        <f t="shared" si="32"/>
        <v>3500</v>
      </c>
      <c r="Q27" s="63">
        <f>SUM(Q29:Q30)</f>
        <v>3500</v>
      </c>
      <c r="R27" s="63">
        <f>SUM(R29:R30)</f>
        <v>0</v>
      </c>
      <c r="S27" s="63">
        <f t="shared" si="33"/>
        <v>3500</v>
      </c>
      <c r="T27" s="63">
        <f>SUM(T29:T30)</f>
        <v>3500</v>
      </c>
      <c r="U27" s="63">
        <f>SUM(U29:U30)</f>
        <v>0</v>
      </c>
      <c r="V27" s="87">
        <f t="shared" si="2"/>
        <v>1000</v>
      </c>
    </row>
    <row r="28" spans="1:22">
      <c r="A28" s="17"/>
      <c r="B28" s="16" t="s">
        <v>200</v>
      </c>
      <c r="C28" s="17"/>
      <c r="D28" s="47"/>
      <c r="E28" s="17"/>
      <c r="F28" s="17"/>
      <c r="G28" s="63"/>
      <c r="H28" s="62"/>
      <c r="I28" s="62"/>
      <c r="J28" s="63"/>
      <c r="K28" s="62"/>
      <c r="L28" s="62"/>
      <c r="M28" s="63"/>
      <c r="N28" s="63">
        <f t="shared" si="0"/>
        <v>0</v>
      </c>
      <c r="O28" s="63">
        <f t="shared" si="1"/>
        <v>0</v>
      </c>
      <c r="P28" s="63"/>
      <c r="Q28" s="62"/>
      <c r="R28" s="62"/>
      <c r="S28" s="63"/>
      <c r="T28" s="62"/>
      <c r="U28" s="62"/>
      <c r="V28" s="87">
        <f t="shared" si="2"/>
        <v>0</v>
      </c>
    </row>
    <row r="29" spans="1:22">
      <c r="A29" s="17" t="s">
        <v>393</v>
      </c>
      <c r="B29" s="16" t="s">
        <v>394</v>
      </c>
      <c r="C29" s="17" t="s">
        <v>393</v>
      </c>
      <c r="D29" s="47">
        <f t="shared" si="3"/>
        <v>0</v>
      </c>
      <c r="E29" s="17"/>
      <c r="F29" s="17"/>
      <c r="G29" s="63">
        <f t="shared" ref="G29:G31" si="34">SUM(H29+I29)</f>
        <v>500</v>
      </c>
      <c r="H29" s="62">
        <v>500</v>
      </c>
      <c r="I29" s="62"/>
      <c r="J29" s="63">
        <f t="shared" ref="J29:J31" si="35">SUM(K29+L29)</f>
        <v>500</v>
      </c>
      <c r="K29" s="62">
        <v>500</v>
      </c>
      <c r="L29" s="62"/>
      <c r="M29" s="63">
        <f t="shared" ref="M29:M31" si="36">SUM(N29+O29)</f>
        <v>0</v>
      </c>
      <c r="N29" s="63">
        <f t="shared" si="0"/>
        <v>0</v>
      </c>
      <c r="O29" s="63">
        <f t="shared" si="1"/>
        <v>0</v>
      </c>
      <c r="P29" s="63">
        <f t="shared" ref="P29:P31" si="37">SUM(Q29+R29)</f>
        <v>500</v>
      </c>
      <c r="Q29" s="62">
        <v>500</v>
      </c>
      <c r="R29" s="62"/>
      <c r="S29" s="63">
        <f t="shared" ref="S29:S31" si="38">SUM(T29+U29)</f>
        <v>500</v>
      </c>
      <c r="T29" s="62">
        <v>500</v>
      </c>
      <c r="U29" s="62"/>
      <c r="V29" s="87">
        <f t="shared" si="2"/>
        <v>0</v>
      </c>
    </row>
    <row r="30" spans="1:22" ht="20.399999999999999">
      <c r="A30" s="17" t="s">
        <v>395</v>
      </c>
      <c r="B30" s="16" t="s">
        <v>396</v>
      </c>
      <c r="C30" s="17" t="s">
        <v>395</v>
      </c>
      <c r="D30" s="47">
        <f t="shared" si="3"/>
        <v>0</v>
      </c>
      <c r="E30" s="17"/>
      <c r="F30" s="17"/>
      <c r="G30" s="63">
        <f t="shared" si="34"/>
        <v>2000</v>
      </c>
      <c r="H30" s="62">
        <v>2000</v>
      </c>
      <c r="I30" s="62"/>
      <c r="J30" s="63">
        <f t="shared" si="35"/>
        <v>3000</v>
      </c>
      <c r="K30" s="62">
        <v>3000</v>
      </c>
      <c r="L30" s="62"/>
      <c r="M30" s="63">
        <f t="shared" si="36"/>
        <v>1000</v>
      </c>
      <c r="N30" s="63">
        <f t="shared" si="0"/>
        <v>1000</v>
      </c>
      <c r="O30" s="63">
        <f t="shared" si="1"/>
        <v>0</v>
      </c>
      <c r="P30" s="63">
        <f t="shared" si="37"/>
        <v>3000</v>
      </c>
      <c r="Q30" s="62">
        <v>3000</v>
      </c>
      <c r="R30" s="62"/>
      <c r="S30" s="63">
        <f t="shared" si="38"/>
        <v>3000</v>
      </c>
      <c r="T30" s="62">
        <v>3000</v>
      </c>
      <c r="U30" s="62"/>
      <c r="V30" s="87">
        <f t="shared" si="2"/>
        <v>1000</v>
      </c>
    </row>
    <row r="31" spans="1:22" s="5" customFormat="1" ht="20.399999999999999">
      <c r="A31" s="9" t="s">
        <v>397</v>
      </c>
      <c r="B31" s="14" t="s">
        <v>398</v>
      </c>
      <c r="C31" s="9" t="s">
        <v>368</v>
      </c>
      <c r="D31" s="47">
        <f t="shared" si="3"/>
        <v>32876.6</v>
      </c>
      <c r="E31" s="9">
        <f>SUM(E33:E39)</f>
        <v>32876.6</v>
      </c>
      <c r="F31" s="46">
        <f>SUM(F33:F39)</f>
        <v>0</v>
      </c>
      <c r="G31" s="63">
        <f t="shared" si="34"/>
        <v>47500</v>
      </c>
      <c r="H31" s="63">
        <f>SUM(H33:H39)</f>
        <v>47500</v>
      </c>
      <c r="I31" s="63">
        <f>SUM(I33:I39)</f>
        <v>0</v>
      </c>
      <c r="J31" s="63">
        <f t="shared" si="35"/>
        <v>41000</v>
      </c>
      <c r="K31" s="63">
        <f>SUM(K33:K39)</f>
        <v>41000</v>
      </c>
      <c r="L31" s="63">
        <f>SUM(L33:L39)</f>
        <v>0</v>
      </c>
      <c r="M31" s="63">
        <f t="shared" si="36"/>
        <v>-6500</v>
      </c>
      <c r="N31" s="63">
        <f t="shared" si="0"/>
        <v>-6500</v>
      </c>
      <c r="O31" s="63">
        <f t="shared" si="1"/>
        <v>0</v>
      </c>
      <c r="P31" s="63">
        <f t="shared" si="37"/>
        <v>41000</v>
      </c>
      <c r="Q31" s="63">
        <f>SUM(Q33:Q39)</f>
        <v>41000</v>
      </c>
      <c r="R31" s="63">
        <f>SUM(R33:R39)</f>
        <v>0</v>
      </c>
      <c r="S31" s="63">
        <f t="shared" si="38"/>
        <v>41000</v>
      </c>
      <c r="T31" s="63">
        <f>SUM(T33:T39)</f>
        <v>41000</v>
      </c>
      <c r="U31" s="63">
        <f>SUM(U33:U39)</f>
        <v>0</v>
      </c>
      <c r="V31" s="87">
        <f t="shared" si="2"/>
        <v>-6500</v>
      </c>
    </row>
    <row r="32" spans="1:22">
      <c r="A32" s="17"/>
      <c r="B32" s="16" t="s">
        <v>200</v>
      </c>
      <c r="C32" s="17"/>
      <c r="D32" s="47"/>
      <c r="E32" s="17"/>
      <c r="F32" s="17"/>
      <c r="G32" s="63"/>
      <c r="H32" s="62"/>
      <c r="I32" s="62"/>
      <c r="J32" s="63"/>
      <c r="K32" s="62"/>
      <c r="L32" s="62"/>
      <c r="M32" s="63"/>
      <c r="N32" s="63">
        <f t="shared" si="0"/>
        <v>0</v>
      </c>
      <c r="O32" s="63">
        <f t="shared" si="1"/>
        <v>0</v>
      </c>
      <c r="P32" s="63"/>
      <c r="Q32" s="62"/>
      <c r="R32" s="62"/>
      <c r="S32" s="63"/>
      <c r="T32" s="62"/>
      <c r="U32" s="62"/>
      <c r="V32" s="87">
        <f t="shared" si="2"/>
        <v>0</v>
      </c>
    </row>
    <row r="33" spans="1:22">
      <c r="A33" s="17" t="s">
        <v>399</v>
      </c>
      <c r="B33" s="16" t="s">
        <v>400</v>
      </c>
      <c r="C33" s="17" t="s">
        <v>399</v>
      </c>
      <c r="D33" s="47">
        <f t="shared" si="3"/>
        <v>0</v>
      </c>
      <c r="E33" s="17"/>
      <c r="F33" s="17"/>
      <c r="G33" s="63">
        <f t="shared" ref="G33:G40" si="39">SUM(H33+I33)</f>
        <v>0</v>
      </c>
      <c r="H33" s="62"/>
      <c r="I33" s="62"/>
      <c r="J33" s="63">
        <f t="shared" ref="J33:J40" si="40">SUM(K33+L33)</f>
        <v>0</v>
      </c>
      <c r="K33" s="62"/>
      <c r="L33" s="62"/>
      <c r="M33" s="63">
        <f t="shared" ref="M33:M40" si="41">SUM(N33+O33)</f>
        <v>0</v>
      </c>
      <c r="N33" s="63">
        <f t="shared" si="0"/>
        <v>0</v>
      </c>
      <c r="O33" s="63">
        <f t="shared" si="1"/>
        <v>0</v>
      </c>
      <c r="P33" s="63">
        <f t="shared" ref="P33:P40" si="42">SUM(Q33+R33)</f>
        <v>0</v>
      </c>
      <c r="Q33" s="62"/>
      <c r="R33" s="62"/>
      <c r="S33" s="63">
        <f t="shared" ref="S33:S40" si="43">SUM(T33+U33)</f>
        <v>0</v>
      </c>
      <c r="T33" s="62"/>
      <c r="U33" s="62"/>
      <c r="V33" s="87">
        <f t="shared" si="2"/>
        <v>0</v>
      </c>
    </row>
    <row r="34" spans="1:22">
      <c r="A34" s="17" t="s">
        <v>401</v>
      </c>
      <c r="B34" s="16" t="s">
        <v>402</v>
      </c>
      <c r="C34" s="17" t="s">
        <v>401</v>
      </c>
      <c r="D34" s="47">
        <f t="shared" si="3"/>
        <v>0</v>
      </c>
      <c r="E34" s="17"/>
      <c r="F34" s="17"/>
      <c r="G34" s="63">
        <f t="shared" si="39"/>
        <v>500</v>
      </c>
      <c r="H34" s="62">
        <v>500</v>
      </c>
      <c r="I34" s="62"/>
      <c r="J34" s="63">
        <f t="shared" si="40"/>
        <v>500</v>
      </c>
      <c r="K34" s="62">
        <v>500</v>
      </c>
      <c r="L34" s="62"/>
      <c r="M34" s="63">
        <f t="shared" si="41"/>
        <v>0</v>
      </c>
      <c r="N34" s="63">
        <f t="shared" si="0"/>
        <v>0</v>
      </c>
      <c r="O34" s="63">
        <f t="shared" si="1"/>
        <v>0</v>
      </c>
      <c r="P34" s="63">
        <f t="shared" si="42"/>
        <v>500</v>
      </c>
      <c r="Q34" s="62">
        <v>500</v>
      </c>
      <c r="R34" s="62"/>
      <c r="S34" s="63">
        <f t="shared" si="43"/>
        <v>500</v>
      </c>
      <c r="T34" s="62">
        <v>500</v>
      </c>
      <c r="U34" s="62"/>
      <c r="V34" s="87">
        <f t="shared" si="2"/>
        <v>0</v>
      </c>
    </row>
    <row r="35" spans="1:22" ht="20.399999999999999">
      <c r="A35" s="17" t="s">
        <v>403</v>
      </c>
      <c r="B35" s="16" t="s">
        <v>404</v>
      </c>
      <c r="C35" s="17" t="s">
        <v>403</v>
      </c>
      <c r="D35" s="47">
        <f t="shared" si="3"/>
        <v>0</v>
      </c>
      <c r="E35" s="17"/>
      <c r="F35" s="17"/>
      <c r="G35" s="63">
        <f t="shared" si="39"/>
        <v>0</v>
      </c>
      <c r="H35" s="62"/>
      <c r="I35" s="62"/>
      <c r="J35" s="63">
        <f t="shared" si="40"/>
        <v>0</v>
      </c>
      <c r="K35" s="62"/>
      <c r="L35" s="62"/>
      <c r="M35" s="63">
        <f t="shared" si="41"/>
        <v>0</v>
      </c>
      <c r="N35" s="63">
        <f t="shared" si="0"/>
        <v>0</v>
      </c>
      <c r="O35" s="63">
        <f t="shared" si="1"/>
        <v>0</v>
      </c>
      <c r="P35" s="63">
        <f t="shared" si="42"/>
        <v>0</v>
      </c>
      <c r="Q35" s="62"/>
      <c r="R35" s="62"/>
      <c r="S35" s="63">
        <f t="shared" si="43"/>
        <v>0</v>
      </c>
      <c r="T35" s="62"/>
      <c r="U35" s="62"/>
      <c r="V35" s="87">
        <f t="shared" si="2"/>
        <v>0</v>
      </c>
    </row>
    <row r="36" spans="1:22">
      <c r="A36" s="17" t="s">
        <v>405</v>
      </c>
      <c r="B36" s="16" t="s">
        <v>406</v>
      </c>
      <c r="C36" s="17" t="s">
        <v>405</v>
      </c>
      <c r="D36" s="47">
        <f t="shared" si="3"/>
        <v>252.2</v>
      </c>
      <c r="E36" s="17">
        <v>252.2</v>
      </c>
      <c r="F36" s="17"/>
      <c r="G36" s="63">
        <f t="shared" si="39"/>
        <v>1000</v>
      </c>
      <c r="H36" s="62">
        <v>1000</v>
      </c>
      <c r="I36" s="62"/>
      <c r="J36" s="63">
        <f t="shared" si="40"/>
        <v>1000</v>
      </c>
      <c r="K36" s="62">
        <v>1000</v>
      </c>
      <c r="L36" s="62"/>
      <c r="M36" s="63">
        <f t="shared" si="41"/>
        <v>0</v>
      </c>
      <c r="N36" s="63">
        <f t="shared" si="0"/>
        <v>0</v>
      </c>
      <c r="O36" s="63">
        <f t="shared" si="1"/>
        <v>0</v>
      </c>
      <c r="P36" s="63">
        <f t="shared" si="42"/>
        <v>1000</v>
      </c>
      <c r="Q36" s="62">
        <v>1000</v>
      </c>
      <c r="R36" s="62"/>
      <c r="S36" s="63">
        <f t="shared" si="43"/>
        <v>1000</v>
      </c>
      <c r="T36" s="62">
        <v>1000</v>
      </c>
      <c r="U36" s="62"/>
      <c r="V36" s="87">
        <f t="shared" si="2"/>
        <v>0</v>
      </c>
    </row>
    <row r="37" spans="1:22">
      <c r="A37" s="17" t="s">
        <v>407</v>
      </c>
      <c r="B37" s="16" t="s">
        <v>408</v>
      </c>
      <c r="C37" s="17" t="s">
        <v>407</v>
      </c>
      <c r="D37" s="47">
        <f t="shared" si="3"/>
        <v>0</v>
      </c>
      <c r="E37" s="17"/>
      <c r="F37" s="17"/>
      <c r="G37" s="63">
        <f t="shared" si="39"/>
        <v>0</v>
      </c>
      <c r="H37" s="62"/>
      <c r="I37" s="62"/>
      <c r="J37" s="63">
        <f t="shared" si="40"/>
        <v>0</v>
      </c>
      <c r="K37" s="62"/>
      <c r="L37" s="62"/>
      <c r="M37" s="63">
        <f t="shared" si="41"/>
        <v>0</v>
      </c>
      <c r="N37" s="63">
        <f t="shared" si="0"/>
        <v>0</v>
      </c>
      <c r="O37" s="63">
        <f t="shared" si="1"/>
        <v>0</v>
      </c>
      <c r="P37" s="63">
        <f t="shared" si="42"/>
        <v>0</v>
      </c>
      <c r="Q37" s="62"/>
      <c r="R37" s="62"/>
      <c r="S37" s="63">
        <f t="shared" si="43"/>
        <v>0</v>
      </c>
      <c r="T37" s="62"/>
      <c r="U37" s="62"/>
      <c r="V37" s="87">
        <f t="shared" si="2"/>
        <v>0</v>
      </c>
    </row>
    <row r="38" spans="1:22">
      <c r="A38" s="17" t="s">
        <v>409</v>
      </c>
      <c r="B38" s="16" t="s">
        <v>410</v>
      </c>
      <c r="C38" s="17" t="s">
        <v>409</v>
      </c>
      <c r="D38" s="47">
        <f t="shared" si="3"/>
        <v>1289.9000000000001</v>
      </c>
      <c r="E38" s="17">
        <v>1289.9000000000001</v>
      </c>
      <c r="F38" s="17"/>
      <c r="G38" s="63">
        <f t="shared" si="39"/>
        <v>1500</v>
      </c>
      <c r="H38" s="62">
        <v>1500</v>
      </c>
      <c r="I38" s="62"/>
      <c r="J38" s="63">
        <f t="shared" si="40"/>
        <v>1500</v>
      </c>
      <c r="K38" s="62">
        <v>1500</v>
      </c>
      <c r="L38" s="62"/>
      <c r="M38" s="63">
        <f t="shared" si="41"/>
        <v>0</v>
      </c>
      <c r="N38" s="63">
        <f t="shared" si="0"/>
        <v>0</v>
      </c>
      <c r="O38" s="63">
        <f t="shared" si="1"/>
        <v>0</v>
      </c>
      <c r="P38" s="63">
        <f t="shared" si="42"/>
        <v>1500</v>
      </c>
      <c r="Q38" s="62">
        <v>1500</v>
      </c>
      <c r="R38" s="62"/>
      <c r="S38" s="63">
        <f t="shared" si="43"/>
        <v>1500</v>
      </c>
      <c r="T38" s="62">
        <v>1500</v>
      </c>
      <c r="U38" s="62"/>
      <c r="V38" s="87">
        <f t="shared" si="2"/>
        <v>0</v>
      </c>
    </row>
    <row r="39" spans="1:22">
      <c r="A39" s="17" t="s">
        <v>411</v>
      </c>
      <c r="B39" s="16" t="s">
        <v>412</v>
      </c>
      <c r="C39" s="17" t="s">
        <v>413</v>
      </c>
      <c r="D39" s="47">
        <f t="shared" si="3"/>
        <v>31334.5</v>
      </c>
      <c r="E39" s="17">
        <v>31334.5</v>
      </c>
      <c r="F39" s="17"/>
      <c r="G39" s="63">
        <f t="shared" si="39"/>
        <v>44500</v>
      </c>
      <c r="H39" s="62">
        <v>44500</v>
      </c>
      <c r="I39" s="62"/>
      <c r="J39" s="63">
        <f t="shared" si="40"/>
        <v>38000</v>
      </c>
      <c r="K39" s="62">
        <v>38000</v>
      </c>
      <c r="L39" s="62"/>
      <c r="M39" s="63">
        <f t="shared" si="41"/>
        <v>-6500</v>
      </c>
      <c r="N39" s="63">
        <f t="shared" si="0"/>
        <v>-6500</v>
      </c>
      <c r="O39" s="63">
        <f t="shared" si="1"/>
        <v>0</v>
      </c>
      <c r="P39" s="63">
        <f t="shared" si="42"/>
        <v>38000</v>
      </c>
      <c r="Q39" s="62">
        <v>38000</v>
      </c>
      <c r="R39" s="62"/>
      <c r="S39" s="63">
        <f t="shared" si="43"/>
        <v>38000</v>
      </c>
      <c r="T39" s="62">
        <v>38000</v>
      </c>
      <c r="U39" s="62"/>
      <c r="V39" s="87">
        <f t="shared" si="2"/>
        <v>-6500</v>
      </c>
    </row>
    <row r="40" spans="1:22" s="5" customFormat="1" ht="20.399999999999999">
      <c r="A40" s="9" t="s">
        <v>414</v>
      </c>
      <c r="B40" s="14" t="s">
        <v>415</v>
      </c>
      <c r="C40" s="9" t="s">
        <v>368</v>
      </c>
      <c r="D40" s="47">
        <f t="shared" si="3"/>
        <v>1300.7</v>
      </c>
      <c r="E40" s="9">
        <f>SUM(E42)</f>
        <v>1300.7</v>
      </c>
      <c r="F40" s="46">
        <f>SUM(F42)</f>
        <v>0</v>
      </c>
      <c r="G40" s="63">
        <f t="shared" si="39"/>
        <v>2000</v>
      </c>
      <c r="H40" s="63">
        <f>SUM(H42)</f>
        <v>2000</v>
      </c>
      <c r="I40" s="63">
        <f>SUM(I42)</f>
        <v>0</v>
      </c>
      <c r="J40" s="63">
        <f t="shared" si="40"/>
        <v>2000</v>
      </c>
      <c r="K40" s="63">
        <f>SUM(K42)</f>
        <v>2000</v>
      </c>
      <c r="L40" s="63">
        <f>SUM(L42)</f>
        <v>0</v>
      </c>
      <c r="M40" s="63">
        <f t="shared" si="41"/>
        <v>0</v>
      </c>
      <c r="N40" s="63">
        <f t="shared" si="0"/>
        <v>0</v>
      </c>
      <c r="O40" s="63">
        <f t="shared" si="1"/>
        <v>0</v>
      </c>
      <c r="P40" s="63">
        <f t="shared" si="42"/>
        <v>2000</v>
      </c>
      <c r="Q40" s="63">
        <f>SUM(Q42)</f>
        <v>2000</v>
      </c>
      <c r="R40" s="63">
        <f>SUM(R42)</f>
        <v>0</v>
      </c>
      <c r="S40" s="63">
        <f t="shared" si="43"/>
        <v>2000</v>
      </c>
      <c r="T40" s="63">
        <f>SUM(T42)</f>
        <v>2000</v>
      </c>
      <c r="U40" s="63">
        <f>SUM(U42)</f>
        <v>0</v>
      </c>
      <c r="V40" s="87">
        <f t="shared" si="2"/>
        <v>0</v>
      </c>
    </row>
    <row r="41" spans="1:22">
      <c r="A41" s="17"/>
      <c r="B41" s="16" t="s">
        <v>200</v>
      </c>
      <c r="C41" s="17"/>
      <c r="D41" s="47"/>
      <c r="E41" s="17"/>
      <c r="F41" s="17"/>
      <c r="G41" s="63"/>
      <c r="H41" s="62"/>
      <c r="I41" s="62"/>
      <c r="J41" s="63"/>
      <c r="K41" s="62"/>
      <c r="L41" s="62"/>
      <c r="M41" s="63"/>
      <c r="N41" s="63">
        <f t="shared" si="0"/>
        <v>0</v>
      </c>
      <c r="O41" s="63">
        <f t="shared" si="1"/>
        <v>0</v>
      </c>
      <c r="P41" s="63"/>
      <c r="Q41" s="62"/>
      <c r="R41" s="62"/>
      <c r="S41" s="63"/>
      <c r="T41" s="62"/>
      <c r="U41" s="62"/>
      <c r="V41" s="87">
        <f t="shared" si="2"/>
        <v>0</v>
      </c>
    </row>
    <row r="42" spans="1:22">
      <c r="A42" s="17" t="s">
        <v>416</v>
      </c>
      <c r="B42" s="16" t="s">
        <v>417</v>
      </c>
      <c r="C42" s="17" t="s">
        <v>416</v>
      </c>
      <c r="D42" s="47">
        <f t="shared" si="3"/>
        <v>1300.7</v>
      </c>
      <c r="E42" s="17">
        <v>1300.7</v>
      </c>
      <c r="F42" s="17"/>
      <c r="G42" s="63">
        <f t="shared" ref="G42:G43" si="44">SUM(H42+I42)</f>
        <v>2000</v>
      </c>
      <c r="H42" s="62">
        <v>2000</v>
      </c>
      <c r="I42" s="62"/>
      <c r="J42" s="63">
        <f t="shared" ref="J42:J43" si="45">SUM(K42+L42)</f>
        <v>2000</v>
      </c>
      <c r="K42" s="62">
        <v>2000</v>
      </c>
      <c r="L42" s="62"/>
      <c r="M42" s="63">
        <f t="shared" ref="M42:M43" si="46">SUM(N42+O42)</f>
        <v>0</v>
      </c>
      <c r="N42" s="63">
        <f t="shared" si="0"/>
        <v>0</v>
      </c>
      <c r="O42" s="63">
        <f t="shared" si="1"/>
        <v>0</v>
      </c>
      <c r="P42" s="63">
        <f t="shared" ref="P42:P43" si="47">SUM(Q42+R42)</f>
        <v>2000</v>
      </c>
      <c r="Q42" s="62">
        <v>2000</v>
      </c>
      <c r="R42" s="62"/>
      <c r="S42" s="63">
        <f t="shared" ref="S42:S43" si="48">SUM(T42+U42)</f>
        <v>2000</v>
      </c>
      <c r="T42" s="62">
        <v>2000</v>
      </c>
      <c r="U42" s="62"/>
      <c r="V42" s="87">
        <f t="shared" si="2"/>
        <v>0</v>
      </c>
    </row>
    <row r="43" spans="1:22" s="5" customFormat="1" ht="30.6">
      <c r="A43" s="9" t="s">
        <v>418</v>
      </c>
      <c r="B43" s="14" t="s">
        <v>419</v>
      </c>
      <c r="C43" s="9" t="s">
        <v>368</v>
      </c>
      <c r="D43" s="47">
        <f t="shared" si="3"/>
        <v>79932.599999999991</v>
      </c>
      <c r="E43" s="9">
        <f>SUM(E45:E46)</f>
        <v>79932.599999999991</v>
      </c>
      <c r="F43" s="46">
        <f>SUM(F45:F46)</f>
        <v>0</v>
      </c>
      <c r="G43" s="63">
        <f t="shared" si="44"/>
        <v>52500</v>
      </c>
      <c r="H43" s="63">
        <f>SUM(H45:H46)</f>
        <v>52500</v>
      </c>
      <c r="I43" s="63">
        <f>SUM(I45:I46)</f>
        <v>0</v>
      </c>
      <c r="J43" s="63">
        <f t="shared" si="45"/>
        <v>11500</v>
      </c>
      <c r="K43" s="63">
        <f>SUM(K45:K46)</f>
        <v>11500</v>
      </c>
      <c r="L43" s="63">
        <f>SUM(L45:L46)</f>
        <v>0</v>
      </c>
      <c r="M43" s="63">
        <f t="shared" si="46"/>
        <v>-41000</v>
      </c>
      <c r="N43" s="63">
        <f t="shared" si="0"/>
        <v>-41000</v>
      </c>
      <c r="O43" s="63">
        <f t="shared" si="1"/>
        <v>0</v>
      </c>
      <c r="P43" s="63">
        <f t="shared" si="47"/>
        <v>11500</v>
      </c>
      <c r="Q43" s="63">
        <f>SUM(Q45:Q46)</f>
        <v>11500</v>
      </c>
      <c r="R43" s="63">
        <f>SUM(R45:R46)</f>
        <v>0</v>
      </c>
      <c r="S43" s="63">
        <f t="shared" si="48"/>
        <v>11500</v>
      </c>
      <c r="T43" s="63">
        <f>SUM(T45:T46)</f>
        <v>11500</v>
      </c>
      <c r="U43" s="63">
        <f>SUM(U45:U46)</f>
        <v>0</v>
      </c>
      <c r="V43" s="87">
        <f t="shared" si="2"/>
        <v>-41000</v>
      </c>
    </row>
    <row r="44" spans="1:22">
      <c r="A44" s="17"/>
      <c r="B44" s="16" t="s">
        <v>200</v>
      </c>
      <c r="C44" s="17"/>
      <c r="D44" s="47"/>
      <c r="E44" s="17"/>
      <c r="F44" s="17"/>
      <c r="G44" s="63"/>
      <c r="H44" s="62"/>
      <c r="I44" s="62"/>
      <c r="J44" s="63"/>
      <c r="K44" s="62"/>
      <c r="L44" s="62"/>
      <c r="M44" s="63"/>
      <c r="N44" s="63">
        <f t="shared" si="0"/>
        <v>0</v>
      </c>
      <c r="O44" s="63">
        <f t="shared" si="1"/>
        <v>0</v>
      </c>
      <c r="P44" s="63"/>
      <c r="Q44" s="62"/>
      <c r="R44" s="62"/>
      <c r="S44" s="63"/>
      <c r="T44" s="62"/>
      <c r="U44" s="62"/>
      <c r="V44" s="87">
        <f t="shared" si="2"/>
        <v>0</v>
      </c>
    </row>
    <row r="45" spans="1:22" ht="20.399999999999999">
      <c r="A45" s="17" t="s">
        <v>420</v>
      </c>
      <c r="B45" s="16" t="s">
        <v>421</v>
      </c>
      <c r="C45" s="17" t="s">
        <v>420</v>
      </c>
      <c r="D45" s="47">
        <f t="shared" si="3"/>
        <v>76192.399999999994</v>
      </c>
      <c r="E45" s="17">
        <v>76192.399999999994</v>
      </c>
      <c r="F45" s="17"/>
      <c r="G45" s="63">
        <f t="shared" ref="G45:G47" si="49">SUM(H45+I45)</f>
        <v>47000</v>
      </c>
      <c r="H45" s="62">
        <v>47000</v>
      </c>
      <c r="I45" s="62"/>
      <c r="J45" s="63">
        <f t="shared" ref="J45:J47" si="50">SUM(K45+L45)</f>
        <v>6000</v>
      </c>
      <c r="K45" s="62">
        <v>6000</v>
      </c>
      <c r="L45" s="62"/>
      <c r="M45" s="63">
        <f t="shared" ref="M45:M47" si="51">SUM(N45+O45)</f>
        <v>-41000</v>
      </c>
      <c r="N45" s="63">
        <f t="shared" si="0"/>
        <v>-41000</v>
      </c>
      <c r="O45" s="63">
        <f t="shared" si="1"/>
        <v>0</v>
      </c>
      <c r="P45" s="63">
        <f t="shared" ref="P45:P47" si="52">SUM(Q45+R45)</f>
        <v>6000</v>
      </c>
      <c r="Q45" s="62">
        <v>6000</v>
      </c>
      <c r="R45" s="62"/>
      <c r="S45" s="63">
        <f t="shared" ref="S45:S47" si="53">SUM(T45+U45)</f>
        <v>6000</v>
      </c>
      <c r="T45" s="62">
        <v>6000</v>
      </c>
      <c r="U45" s="62"/>
      <c r="V45" s="87">
        <f t="shared" si="2"/>
        <v>-41000</v>
      </c>
    </row>
    <row r="46" spans="1:22" ht="20.399999999999999">
      <c r="A46" s="17" t="s">
        <v>422</v>
      </c>
      <c r="B46" s="16" t="s">
        <v>423</v>
      </c>
      <c r="C46" s="17" t="s">
        <v>422</v>
      </c>
      <c r="D46" s="47">
        <f t="shared" si="3"/>
        <v>3740.2</v>
      </c>
      <c r="E46" s="17">
        <v>3740.2</v>
      </c>
      <c r="F46" s="17"/>
      <c r="G46" s="63">
        <f t="shared" si="49"/>
        <v>5500</v>
      </c>
      <c r="H46" s="62">
        <v>5500</v>
      </c>
      <c r="I46" s="62"/>
      <c r="J46" s="63">
        <f t="shared" si="50"/>
        <v>5500</v>
      </c>
      <c r="K46" s="62">
        <v>5500</v>
      </c>
      <c r="L46" s="62"/>
      <c r="M46" s="63">
        <f t="shared" si="51"/>
        <v>0</v>
      </c>
      <c r="N46" s="63">
        <f t="shared" si="0"/>
        <v>0</v>
      </c>
      <c r="O46" s="63">
        <f t="shared" si="1"/>
        <v>0</v>
      </c>
      <c r="P46" s="63">
        <f t="shared" si="52"/>
        <v>5500</v>
      </c>
      <c r="Q46" s="62">
        <v>5500</v>
      </c>
      <c r="R46" s="62"/>
      <c r="S46" s="63">
        <f t="shared" si="53"/>
        <v>5500</v>
      </c>
      <c r="T46" s="62">
        <v>5500</v>
      </c>
      <c r="U46" s="62"/>
      <c r="V46" s="87">
        <f t="shared" si="2"/>
        <v>0</v>
      </c>
    </row>
    <row r="47" spans="1:22" s="5" customFormat="1">
      <c r="A47" s="9" t="s">
        <v>424</v>
      </c>
      <c r="B47" s="14" t="s">
        <v>425</v>
      </c>
      <c r="C47" s="9" t="s">
        <v>368</v>
      </c>
      <c r="D47" s="47">
        <f t="shared" si="3"/>
        <v>146049.20000000001</v>
      </c>
      <c r="E47" s="9">
        <f>SUM(E49:E53)</f>
        <v>146049.20000000001</v>
      </c>
      <c r="F47" s="46">
        <f>SUM(F49:F53)</f>
        <v>0</v>
      </c>
      <c r="G47" s="63">
        <f t="shared" si="49"/>
        <v>83800</v>
      </c>
      <c r="H47" s="63">
        <f>SUM(H49:H53)</f>
        <v>83800</v>
      </c>
      <c r="I47" s="63">
        <f>SUM(I49:I53)</f>
        <v>0</v>
      </c>
      <c r="J47" s="63">
        <f t="shared" si="50"/>
        <v>90300</v>
      </c>
      <c r="K47" s="63">
        <f>SUM(K49:K53)</f>
        <v>90300</v>
      </c>
      <c r="L47" s="63">
        <f>SUM(L49:L53)</f>
        <v>0</v>
      </c>
      <c r="M47" s="63">
        <f t="shared" si="51"/>
        <v>6500</v>
      </c>
      <c r="N47" s="63">
        <f t="shared" si="0"/>
        <v>6500</v>
      </c>
      <c r="O47" s="63">
        <f t="shared" si="1"/>
        <v>0</v>
      </c>
      <c r="P47" s="63">
        <f t="shared" si="52"/>
        <v>90300</v>
      </c>
      <c r="Q47" s="63">
        <f>SUM(Q49:Q53)</f>
        <v>90300</v>
      </c>
      <c r="R47" s="63">
        <f>SUM(R49:R53)</f>
        <v>0</v>
      </c>
      <c r="S47" s="63">
        <f t="shared" si="53"/>
        <v>90300</v>
      </c>
      <c r="T47" s="63">
        <f>SUM(T49:T53)</f>
        <v>90300</v>
      </c>
      <c r="U47" s="63">
        <f>SUM(U49:U53)</f>
        <v>0</v>
      </c>
      <c r="V47" s="87">
        <f t="shared" si="2"/>
        <v>6500</v>
      </c>
    </row>
    <row r="48" spans="1:22">
      <c r="A48" s="17"/>
      <c r="B48" s="16" t="s">
        <v>200</v>
      </c>
      <c r="C48" s="17"/>
      <c r="D48" s="47"/>
      <c r="E48" s="17"/>
      <c r="F48" s="17"/>
      <c r="G48" s="63"/>
      <c r="H48" s="62"/>
      <c r="I48" s="62"/>
      <c r="J48" s="63"/>
      <c r="K48" s="62"/>
      <c r="L48" s="62"/>
      <c r="M48" s="63"/>
      <c r="N48" s="63">
        <f t="shared" si="0"/>
        <v>0</v>
      </c>
      <c r="O48" s="63">
        <f t="shared" si="1"/>
        <v>0</v>
      </c>
      <c r="P48" s="63"/>
      <c r="Q48" s="62"/>
      <c r="R48" s="62"/>
      <c r="S48" s="63"/>
      <c r="T48" s="62"/>
      <c r="U48" s="62"/>
      <c r="V48" s="87">
        <f t="shared" si="2"/>
        <v>0</v>
      </c>
    </row>
    <row r="49" spans="1:22">
      <c r="A49" s="17" t="s">
        <v>426</v>
      </c>
      <c r="B49" s="16" t="s">
        <v>427</v>
      </c>
      <c r="C49" s="17" t="s">
        <v>426</v>
      </c>
      <c r="D49" s="47">
        <f t="shared" si="3"/>
        <v>4747.5</v>
      </c>
      <c r="E49" s="17">
        <v>4747.5</v>
      </c>
      <c r="F49" s="17"/>
      <c r="G49" s="63">
        <f t="shared" ref="G49:G54" si="54">SUM(H49+I49)</f>
        <v>9300</v>
      </c>
      <c r="H49" s="62">
        <v>9300</v>
      </c>
      <c r="I49" s="62"/>
      <c r="J49" s="63">
        <f t="shared" ref="J49:J54" si="55">SUM(K49+L49)</f>
        <v>12800</v>
      </c>
      <c r="K49" s="62">
        <v>12800</v>
      </c>
      <c r="L49" s="62"/>
      <c r="M49" s="63">
        <f t="shared" ref="M49:M54" si="56">SUM(N49+O49)</f>
        <v>3500</v>
      </c>
      <c r="N49" s="63">
        <f t="shared" si="0"/>
        <v>3500</v>
      </c>
      <c r="O49" s="63">
        <f t="shared" si="1"/>
        <v>0</v>
      </c>
      <c r="P49" s="63">
        <f t="shared" ref="P49:P54" si="57">SUM(Q49+R49)</f>
        <v>12800</v>
      </c>
      <c r="Q49" s="62">
        <v>12800</v>
      </c>
      <c r="R49" s="62"/>
      <c r="S49" s="63">
        <f t="shared" ref="S49:S54" si="58">SUM(T49+U49)</f>
        <v>12800</v>
      </c>
      <c r="T49" s="62">
        <v>12800</v>
      </c>
      <c r="U49" s="62"/>
      <c r="V49" s="87">
        <f t="shared" si="2"/>
        <v>3500</v>
      </c>
    </row>
    <row r="50" spans="1:22">
      <c r="A50" s="17" t="s">
        <v>428</v>
      </c>
      <c r="B50" s="16" t="s">
        <v>429</v>
      </c>
      <c r="C50" s="17" t="s">
        <v>428</v>
      </c>
      <c r="D50" s="47">
        <f t="shared" si="3"/>
        <v>89832.1</v>
      </c>
      <c r="E50" s="17">
        <v>89832.1</v>
      </c>
      <c r="F50" s="17"/>
      <c r="G50" s="63">
        <f t="shared" si="54"/>
        <v>48000</v>
      </c>
      <c r="H50" s="62">
        <v>48000</v>
      </c>
      <c r="I50" s="62"/>
      <c r="J50" s="63">
        <f t="shared" si="55"/>
        <v>51000</v>
      </c>
      <c r="K50" s="62">
        <v>51000</v>
      </c>
      <c r="L50" s="62"/>
      <c r="M50" s="63">
        <f t="shared" si="56"/>
        <v>3000</v>
      </c>
      <c r="N50" s="63">
        <f t="shared" si="0"/>
        <v>3000</v>
      </c>
      <c r="O50" s="63">
        <f t="shared" si="1"/>
        <v>0</v>
      </c>
      <c r="P50" s="63">
        <f t="shared" si="57"/>
        <v>51000</v>
      </c>
      <c r="Q50" s="62">
        <v>51000</v>
      </c>
      <c r="R50" s="62"/>
      <c r="S50" s="63">
        <f t="shared" si="58"/>
        <v>51000</v>
      </c>
      <c r="T50" s="62">
        <v>51000</v>
      </c>
      <c r="U50" s="62"/>
      <c r="V50" s="87">
        <f t="shared" si="2"/>
        <v>3000</v>
      </c>
    </row>
    <row r="51" spans="1:22" ht="10.8">
      <c r="A51" s="76">
        <v>4266</v>
      </c>
      <c r="B51" s="77" t="s">
        <v>590</v>
      </c>
      <c r="C51" s="78" t="s">
        <v>591</v>
      </c>
      <c r="D51" s="48">
        <f t="shared" si="3"/>
        <v>0</v>
      </c>
      <c r="E51" s="17"/>
      <c r="F51" s="17"/>
      <c r="G51" s="63">
        <f t="shared" si="54"/>
        <v>500</v>
      </c>
      <c r="H51" s="62">
        <v>500</v>
      </c>
      <c r="I51" s="62"/>
      <c r="J51" s="63">
        <f t="shared" si="55"/>
        <v>500</v>
      </c>
      <c r="K51" s="62">
        <v>500</v>
      </c>
      <c r="L51" s="62"/>
      <c r="M51" s="63">
        <f t="shared" si="56"/>
        <v>0</v>
      </c>
      <c r="N51" s="63">
        <f t="shared" si="0"/>
        <v>0</v>
      </c>
      <c r="O51" s="63">
        <f t="shared" ref="O51" si="59">SUM(L51-I51)</f>
        <v>0</v>
      </c>
      <c r="P51" s="63">
        <f t="shared" ref="P51" si="60">SUM(Q51+R51)</f>
        <v>500</v>
      </c>
      <c r="Q51" s="62">
        <v>500</v>
      </c>
      <c r="R51" s="62"/>
      <c r="S51" s="63">
        <f t="shared" si="58"/>
        <v>500</v>
      </c>
      <c r="T51" s="62">
        <v>500</v>
      </c>
      <c r="U51" s="62"/>
      <c r="V51" s="87">
        <f t="shared" si="2"/>
        <v>0</v>
      </c>
    </row>
    <row r="52" spans="1:22" s="51" customFormat="1">
      <c r="A52" s="17" t="s">
        <v>430</v>
      </c>
      <c r="B52" s="16" t="s">
        <v>431</v>
      </c>
      <c r="C52" s="17" t="s">
        <v>430</v>
      </c>
      <c r="D52" s="48">
        <f t="shared" si="3"/>
        <v>640</v>
      </c>
      <c r="E52" s="17">
        <v>640</v>
      </c>
      <c r="F52" s="17"/>
      <c r="G52" s="63">
        <f t="shared" si="54"/>
        <v>1000</v>
      </c>
      <c r="H52" s="62">
        <v>1000</v>
      </c>
      <c r="I52" s="62"/>
      <c r="J52" s="63">
        <f t="shared" si="55"/>
        <v>1000</v>
      </c>
      <c r="K52" s="62">
        <v>1000</v>
      </c>
      <c r="L52" s="62"/>
      <c r="M52" s="63">
        <f t="shared" si="56"/>
        <v>0</v>
      </c>
      <c r="N52" s="63">
        <f t="shared" si="0"/>
        <v>0</v>
      </c>
      <c r="O52" s="63">
        <f t="shared" si="1"/>
        <v>0</v>
      </c>
      <c r="P52" s="63">
        <f t="shared" si="57"/>
        <v>1000</v>
      </c>
      <c r="Q52" s="62">
        <v>1000</v>
      </c>
      <c r="R52" s="62"/>
      <c r="S52" s="63">
        <f t="shared" si="58"/>
        <v>1000</v>
      </c>
      <c r="T52" s="62">
        <v>1000</v>
      </c>
      <c r="U52" s="62"/>
      <c r="V52" s="88">
        <f t="shared" si="2"/>
        <v>0</v>
      </c>
    </row>
    <row r="53" spans="1:22">
      <c r="A53" s="17" t="s">
        <v>432</v>
      </c>
      <c r="B53" s="16" t="s">
        <v>433</v>
      </c>
      <c r="C53" s="17" t="s">
        <v>434</v>
      </c>
      <c r="D53" s="47">
        <f t="shared" si="3"/>
        <v>50829.599999999999</v>
      </c>
      <c r="E53" s="17">
        <v>50829.599999999999</v>
      </c>
      <c r="F53" s="17"/>
      <c r="G53" s="63">
        <f t="shared" si="54"/>
        <v>25000</v>
      </c>
      <c r="H53" s="62">
        <v>25000</v>
      </c>
      <c r="I53" s="62"/>
      <c r="J53" s="63">
        <f t="shared" si="55"/>
        <v>25000</v>
      </c>
      <c r="K53" s="62">
        <v>25000</v>
      </c>
      <c r="L53" s="62"/>
      <c r="M53" s="63">
        <f t="shared" si="56"/>
        <v>0</v>
      </c>
      <c r="N53" s="63">
        <f t="shared" si="0"/>
        <v>0</v>
      </c>
      <c r="O53" s="63">
        <f t="shared" si="1"/>
        <v>0</v>
      </c>
      <c r="P53" s="63">
        <f t="shared" si="57"/>
        <v>25000</v>
      </c>
      <c r="Q53" s="62">
        <v>25000</v>
      </c>
      <c r="R53" s="62"/>
      <c r="S53" s="63">
        <f t="shared" si="58"/>
        <v>25000</v>
      </c>
      <c r="T53" s="62">
        <v>25000</v>
      </c>
      <c r="U53" s="62"/>
      <c r="V53" s="87">
        <f t="shared" si="2"/>
        <v>0</v>
      </c>
    </row>
    <row r="54" spans="1:22" s="5" customFormat="1">
      <c r="A54" s="9" t="s">
        <v>435</v>
      </c>
      <c r="B54" s="14" t="s">
        <v>436</v>
      </c>
      <c r="C54" s="9" t="s">
        <v>368</v>
      </c>
      <c r="D54" s="47">
        <f t="shared" si="3"/>
        <v>0</v>
      </c>
      <c r="E54" s="9">
        <f>SUM(E56)</f>
        <v>0</v>
      </c>
      <c r="F54" s="46">
        <f>SUM(F56)</f>
        <v>0</v>
      </c>
      <c r="G54" s="63">
        <f t="shared" si="54"/>
        <v>0</v>
      </c>
      <c r="H54" s="63">
        <f>SUM(H56)</f>
        <v>0</v>
      </c>
      <c r="I54" s="63">
        <f>SUM(I56)</f>
        <v>0</v>
      </c>
      <c r="J54" s="63">
        <f t="shared" si="55"/>
        <v>0</v>
      </c>
      <c r="K54" s="63">
        <f>SUM(K56)</f>
        <v>0</v>
      </c>
      <c r="L54" s="63">
        <f>SUM(L56)</f>
        <v>0</v>
      </c>
      <c r="M54" s="63">
        <f t="shared" si="56"/>
        <v>0</v>
      </c>
      <c r="N54" s="63">
        <f t="shared" si="0"/>
        <v>0</v>
      </c>
      <c r="O54" s="63">
        <f t="shared" si="1"/>
        <v>0</v>
      </c>
      <c r="P54" s="63">
        <f t="shared" si="57"/>
        <v>0</v>
      </c>
      <c r="Q54" s="63">
        <f>SUM(Q56)</f>
        <v>0</v>
      </c>
      <c r="R54" s="63">
        <f>SUM(R56)</f>
        <v>0</v>
      </c>
      <c r="S54" s="63">
        <f t="shared" si="58"/>
        <v>0</v>
      </c>
      <c r="T54" s="63">
        <f>SUM(T56)</f>
        <v>0</v>
      </c>
      <c r="U54" s="63">
        <f>SUM(U56)</f>
        <v>0</v>
      </c>
      <c r="V54" s="87">
        <f t="shared" si="2"/>
        <v>0</v>
      </c>
    </row>
    <row r="55" spans="1:22">
      <c r="A55" s="17"/>
      <c r="B55" s="16" t="s">
        <v>5</v>
      </c>
      <c r="C55" s="17"/>
      <c r="D55" s="47"/>
      <c r="E55" s="17"/>
      <c r="F55" s="17"/>
      <c r="G55" s="63"/>
      <c r="H55" s="62"/>
      <c r="I55" s="62"/>
      <c r="J55" s="63"/>
      <c r="K55" s="62"/>
      <c r="L55" s="62"/>
      <c r="M55" s="63"/>
      <c r="N55" s="63">
        <f t="shared" si="0"/>
        <v>0</v>
      </c>
      <c r="O55" s="63">
        <f t="shared" si="1"/>
        <v>0</v>
      </c>
      <c r="P55" s="63"/>
      <c r="Q55" s="62"/>
      <c r="R55" s="62"/>
      <c r="S55" s="63"/>
      <c r="T55" s="62"/>
      <c r="U55" s="62"/>
      <c r="V55" s="87">
        <f t="shared" si="2"/>
        <v>0</v>
      </c>
    </row>
    <row r="56" spans="1:22" s="5" customFormat="1">
      <c r="A56" s="9" t="s">
        <v>437</v>
      </c>
      <c r="B56" s="14" t="s">
        <v>438</v>
      </c>
      <c r="C56" s="9" t="s">
        <v>368</v>
      </c>
      <c r="D56" s="47">
        <f t="shared" si="3"/>
        <v>0</v>
      </c>
      <c r="E56" s="9">
        <f>SUM(E58)</f>
        <v>0</v>
      </c>
      <c r="F56" s="46">
        <f>SUM(F58)</f>
        <v>0</v>
      </c>
      <c r="G56" s="63">
        <f t="shared" ref="G56" si="61">SUM(H56+I56)</f>
        <v>0</v>
      </c>
      <c r="H56" s="63">
        <f>SUM(H58)</f>
        <v>0</v>
      </c>
      <c r="I56" s="63">
        <f>SUM(I58)</f>
        <v>0</v>
      </c>
      <c r="J56" s="63">
        <f t="shared" ref="J56" si="62">SUM(K56+L56)</f>
        <v>0</v>
      </c>
      <c r="K56" s="63">
        <f>SUM(K58)</f>
        <v>0</v>
      </c>
      <c r="L56" s="63">
        <f>SUM(L58)</f>
        <v>0</v>
      </c>
      <c r="M56" s="63">
        <f t="shared" ref="M56" si="63">SUM(N56+O56)</f>
        <v>0</v>
      </c>
      <c r="N56" s="63">
        <f t="shared" si="0"/>
        <v>0</v>
      </c>
      <c r="O56" s="63">
        <f t="shared" si="1"/>
        <v>0</v>
      </c>
      <c r="P56" s="63">
        <f t="shared" ref="P56" si="64">SUM(Q56+R56)</f>
        <v>0</v>
      </c>
      <c r="Q56" s="63">
        <f>SUM(Q58)</f>
        <v>0</v>
      </c>
      <c r="R56" s="63">
        <f>SUM(R58)</f>
        <v>0</v>
      </c>
      <c r="S56" s="63">
        <f t="shared" ref="S56" si="65">SUM(T56+U56)</f>
        <v>0</v>
      </c>
      <c r="T56" s="63">
        <f>SUM(T58)</f>
        <v>0</v>
      </c>
      <c r="U56" s="63">
        <f>SUM(U58)</f>
        <v>0</v>
      </c>
      <c r="V56" s="87">
        <f t="shared" si="2"/>
        <v>0</v>
      </c>
    </row>
    <row r="57" spans="1:22">
      <c r="A57" s="17"/>
      <c r="B57" s="16" t="s">
        <v>200</v>
      </c>
      <c r="C57" s="17"/>
      <c r="D57" s="47"/>
      <c r="E57" s="17"/>
      <c r="F57" s="17"/>
      <c r="G57" s="63"/>
      <c r="H57" s="62"/>
      <c r="I57" s="62"/>
      <c r="J57" s="63"/>
      <c r="K57" s="62"/>
      <c r="L57" s="62"/>
      <c r="M57" s="63"/>
      <c r="N57" s="63">
        <f t="shared" si="0"/>
        <v>0</v>
      </c>
      <c r="O57" s="63">
        <f t="shared" si="1"/>
        <v>0</v>
      </c>
      <c r="P57" s="63"/>
      <c r="Q57" s="62"/>
      <c r="R57" s="62"/>
      <c r="S57" s="63"/>
      <c r="T57" s="62"/>
      <c r="U57" s="62"/>
      <c r="V57" s="87">
        <f t="shared" si="2"/>
        <v>0</v>
      </c>
    </row>
    <row r="58" spans="1:22" ht="20.399999999999999">
      <c r="A58" s="17" t="s">
        <v>439</v>
      </c>
      <c r="B58" s="16" t="s">
        <v>440</v>
      </c>
      <c r="C58" s="17" t="s">
        <v>441</v>
      </c>
      <c r="D58" s="47">
        <f t="shared" si="3"/>
        <v>0</v>
      </c>
      <c r="E58" s="17"/>
      <c r="F58" s="17"/>
      <c r="G58" s="63">
        <f t="shared" ref="G58:G59" si="66">SUM(H58+I58)</f>
        <v>0</v>
      </c>
      <c r="H58" s="62"/>
      <c r="I58" s="62"/>
      <c r="J58" s="63">
        <f t="shared" ref="J58:J59" si="67">SUM(K58+L58)</f>
        <v>0</v>
      </c>
      <c r="K58" s="62"/>
      <c r="L58" s="62"/>
      <c r="M58" s="63">
        <f t="shared" ref="M58:M59" si="68">SUM(N58+O58)</f>
        <v>0</v>
      </c>
      <c r="N58" s="63">
        <f t="shared" si="0"/>
        <v>0</v>
      </c>
      <c r="O58" s="63">
        <f t="shared" si="1"/>
        <v>0</v>
      </c>
      <c r="P58" s="63">
        <f t="shared" ref="P58:P59" si="69">SUM(Q58+R58)</f>
        <v>0</v>
      </c>
      <c r="Q58" s="62"/>
      <c r="R58" s="62"/>
      <c r="S58" s="63">
        <f t="shared" ref="S58:S59" si="70">SUM(T58+U58)</f>
        <v>0</v>
      </c>
      <c r="T58" s="62"/>
      <c r="U58" s="62"/>
      <c r="V58" s="87">
        <f t="shared" si="2"/>
        <v>0</v>
      </c>
    </row>
    <row r="59" spans="1:22" s="5" customFormat="1">
      <c r="A59" s="9" t="s">
        <v>442</v>
      </c>
      <c r="B59" s="14" t="s">
        <v>443</v>
      </c>
      <c r="C59" s="9" t="s">
        <v>368</v>
      </c>
      <c r="D59" s="47">
        <f t="shared" si="3"/>
        <v>685140.7</v>
      </c>
      <c r="E59" s="9">
        <f>SUM(E61)</f>
        <v>685140.7</v>
      </c>
      <c r="F59" s="47">
        <f>SUM(F61)</f>
        <v>0</v>
      </c>
      <c r="G59" s="63">
        <f t="shared" si="66"/>
        <v>918900</v>
      </c>
      <c r="H59" s="63">
        <f>SUM(H61)</f>
        <v>918900</v>
      </c>
      <c r="I59" s="63">
        <f>SUM(I61)</f>
        <v>0</v>
      </c>
      <c r="J59" s="63">
        <f t="shared" si="67"/>
        <v>962980.9</v>
      </c>
      <c r="K59" s="63">
        <f>SUM(K61)</f>
        <v>962980.9</v>
      </c>
      <c r="L59" s="63">
        <f>SUM(L61)</f>
        <v>0</v>
      </c>
      <c r="M59" s="63">
        <f t="shared" si="68"/>
        <v>44080.900000000023</v>
      </c>
      <c r="N59" s="63">
        <f t="shared" si="0"/>
        <v>44080.900000000023</v>
      </c>
      <c r="O59" s="63">
        <f t="shared" si="1"/>
        <v>0</v>
      </c>
      <c r="P59" s="63">
        <f t="shared" si="69"/>
        <v>971030.9</v>
      </c>
      <c r="Q59" s="63">
        <f>SUM(Q61)</f>
        <v>971030.9</v>
      </c>
      <c r="R59" s="63">
        <f>SUM(R61)</f>
        <v>0</v>
      </c>
      <c r="S59" s="63">
        <f t="shared" si="70"/>
        <v>975562.9</v>
      </c>
      <c r="T59" s="63">
        <f>SUM(T61)</f>
        <v>975562.9</v>
      </c>
      <c r="U59" s="63">
        <f>SUM(U61)</f>
        <v>0</v>
      </c>
      <c r="V59" s="87">
        <f t="shared" si="2"/>
        <v>44080.900000000023</v>
      </c>
    </row>
    <row r="60" spans="1:22">
      <c r="A60" s="17"/>
      <c r="B60" s="16" t="s">
        <v>5</v>
      </c>
      <c r="C60" s="17"/>
      <c r="D60" s="47"/>
      <c r="E60" s="17"/>
      <c r="F60" s="17"/>
      <c r="G60" s="63"/>
      <c r="H60" s="62"/>
      <c r="I60" s="62"/>
      <c r="J60" s="63"/>
      <c r="K60" s="62"/>
      <c r="L60" s="62"/>
      <c r="M60" s="63"/>
      <c r="N60" s="63">
        <f t="shared" si="0"/>
        <v>0</v>
      </c>
      <c r="O60" s="63">
        <f t="shared" si="1"/>
        <v>0</v>
      </c>
      <c r="P60" s="63"/>
      <c r="Q60" s="62"/>
      <c r="R60" s="62"/>
      <c r="S60" s="63"/>
      <c r="T60" s="62"/>
      <c r="U60" s="62"/>
      <c r="V60" s="87">
        <f t="shared" si="2"/>
        <v>0</v>
      </c>
    </row>
    <row r="61" spans="1:22" s="5" customFormat="1" ht="30.6">
      <c r="A61" s="9" t="s">
        <v>444</v>
      </c>
      <c r="B61" s="14" t="s">
        <v>445</v>
      </c>
      <c r="C61" s="9" t="s">
        <v>368</v>
      </c>
      <c r="D61" s="47">
        <f t="shared" si="3"/>
        <v>685140.7</v>
      </c>
      <c r="E61" s="9">
        <f>SUM(E63)</f>
        <v>685140.7</v>
      </c>
      <c r="F61" s="46">
        <f>SUM(F63)</f>
        <v>0</v>
      </c>
      <c r="G61" s="63">
        <f t="shared" ref="G61" si="71">SUM(H61+I61)</f>
        <v>918900</v>
      </c>
      <c r="H61" s="63">
        <f>SUM(H63)</f>
        <v>918900</v>
      </c>
      <c r="I61" s="63">
        <f>SUM(I63)</f>
        <v>0</v>
      </c>
      <c r="J61" s="63">
        <f t="shared" ref="J61" si="72">SUM(K61+L61)</f>
        <v>962980.9</v>
      </c>
      <c r="K61" s="63">
        <f>SUM(K63)</f>
        <v>962980.9</v>
      </c>
      <c r="L61" s="63">
        <f>SUM(L63)</f>
        <v>0</v>
      </c>
      <c r="M61" s="63">
        <f t="shared" ref="M61" si="73">SUM(N61+O61)</f>
        <v>44080.900000000023</v>
      </c>
      <c r="N61" s="63">
        <f t="shared" si="0"/>
        <v>44080.900000000023</v>
      </c>
      <c r="O61" s="63">
        <f t="shared" si="1"/>
        <v>0</v>
      </c>
      <c r="P61" s="63">
        <f t="shared" ref="P61" si="74">SUM(Q61+R61)</f>
        <v>971030.9</v>
      </c>
      <c r="Q61" s="63">
        <f>SUM(Q63)</f>
        <v>971030.9</v>
      </c>
      <c r="R61" s="63">
        <f>SUM(R63)</f>
        <v>0</v>
      </c>
      <c r="S61" s="63">
        <f t="shared" ref="S61" si="75">SUM(T61+U61)</f>
        <v>975562.9</v>
      </c>
      <c r="T61" s="63">
        <f>SUM(T63)</f>
        <v>975562.9</v>
      </c>
      <c r="U61" s="63">
        <f>SUM(U63)</f>
        <v>0</v>
      </c>
      <c r="V61" s="87">
        <f t="shared" si="2"/>
        <v>44080.900000000023</v>
      </c>
    </row>
    <row r="62" spans="1:22">
      <c r="A62" s="17"/>
      <c r="B62" s="16" t="s">
        <v>200</v>
      </c>
      <c r="C62" s="17"/>
      <c r="D62" s="47"/>
      <c r="E62" s="17"/>
      <c r="F62" s="17"/>
      <c r="G62" s="63"/>
      <c r="H62" s="62"/>
      <c r="I62" s="62"/>
      <c r="J62" s="63"/>
      <c r="K62" s="62"/>
      <c r="L62" s="62"/>
      <c r="M62" s="63"/>
      <c r="N62" s="63">
        <f t="shared" si="0"/>
        <v>0</v>
      </c>
      <c r="O62" s="63">
        <f t="shared" si="1"/>
        <v>0</v>
      </c>
      <c r="P62" s="63"/>
      <c r="Q62" s="62"/>
      <c r="R62" s="62"/>
      <c r="S62" s="63"/>
      <c r="T62" s="62"/>
      <c r="U62" s="62"/>
      <c r="V62" s="87">
        <f t="shared" si="2"/>
        <v>0</v>
      </c>
    </row>
    <row r="63" spans="1:22" ht="30.6">
      <c r="A63" s="17" t="s">
        <v>446</v>
      </c>
      <c r="B63" s="16" t="s">
        <v>447</v>
      </c>
      <c r="C63" s="17" t="s">
        <v>448</v>
      </c>
      <c r="D63" s="47">
        <f t="shared" si="3"/>
        <v>685140.7</v>
      </c>
      <c r="E63" s="17">
        <v>685140.7</v>
      </c>
      <c r="F63" s="17"/>
      <c r="G63" s="63">
        <f t="shared" ref="G63:G67" si="76">SUM(H63+I63)</f>
        <v>918900</v>
      </c>
      <c r="H63" s="62">
        <v>918900</v>
      </c>
      <c r="I63" s="62"/>
      <c r="J63" s="63">
        <f t="shared" ref="J63:J67" si="77">SUM(K63+L63)</f>
        <v>962980.9</v>
      </c>
      <c r="K63" s="62">
        <v>962980.9</v>
      </c>
      <c r="L63" s="62"/>
      <c r="M63" s="63">
        <f t="shared" ref="M63:M67" si="78">SUM(N63+O63)</f>
        <v>44080.900000000023</v>
      </c>
      <c r="N63" s="63">
        <f t="shared" si="0"/>
        <v>44080.900000000023</v>
      </c>
      <c r="O63" s="63">
        <f t="shared" si="1"/>
        <v>0</v>
      </c>
      <c r="P63" s="63">
        <f t="shared" ref="P63:P67" si="79">SUM(Q63+R63)</f>
        <v>971030.9</v>
      </c>
      <c r="Q63" s="62">
        <v>971030.9</v>
      </c>
      <c r="R63" s="62"/>
      <c r="S63" s="63">
        <f t="shared" ref="S63:S67" si="80">SUM(T63+U63)</f>
        <v>975562.9</v>
      </c>
      <c r="T63" s="62">
        <v>975562.9</v>
      </c>
      <c r="U63" s="62"/>
      <c r="V63" s="87">
        <f t="shared" si="2"/>
        <v>44080.900000000023</v>
      </c>
    </row>
    <row r="64" spans="1:22" s="5" customFormat="1" ht="30.6">
      <c r="A64" s="9" t="s">
        <v>449</v>
      </c>
      <c r="B64" s="14" t="s">
        <v>450</v>
      </c>
      <c r="C64" s="9" t="s">
        <v>368</v>
      </c>
      <c r="D64" s="47">
        <f t="shared" si="3"/>
        <v>0</v>
      </c>
      <c r="E64" s="9">
        <f>SUM(E66)</f>
        <v>0</v>
      </c>
      <c r="F64" s="46">
        <f>SUM(F66)</f>
        <v>0</v>
      </c>
      <c r="G64" s="63">
        <f t="shared" si="76"/>
        <v>0</v>
      </c>
      <c r="H64" s="63">
        <f>SUM(H66)</f>
        <v>0</v>
      </c>
      <c r="I64" s="63">
        <f>SUM(I66)</f>
        <v>0</v>
      </c>
      <c r="J64" s="63">
        <f t="shared" si="77"/>
        <v>0</v>
      </c>
      <c r="K64" s="63">
        <f>SUM(K66)</f>
        <v>0</v>
      </c>
      <c r="L64" s="63">
        <f>SUM(L66)</f>
        <v>0</v>
      </c>
      <c r="M64" s="63">
        <f t="shared" si="78"/>
        <v>0</v>
      </c>
      <c r="N64" s="63">
        <f t="shared" si="0"/>
        <v>0</v>
      </c>
      <c r="O64" s="63">
        <f t="shared" si="1"/>
        <v>0</v>
      </c>
      <c r="P64" s="63">
        <f t="shared" si="79"/>
        <v>0</v>
      </c>
      <c r="Q64" s="63">
        <f>SUM(Q66)</f>
        <v>0</v>
      </c>
      <c r="R64" s="63">
        <f>SUM(R66)</f>
        <v>0</v>
      </c>
      <c r="S64" s="63">
        <f t="shared" si="80"/>
        <v>0</v>
      </c>
      <c r="T64" s="63">
        <f>SUM(T66)</f>
        <v>0</v>
      </c>
      <c r="U64" s="63">
        <f>SUM(U66)</f>
        <v>0</v>
      </c>
      <c r="V64" s="87">
        <f t="shared" si="2"/>
        <v>0</v>
      </c>
    </row>
    <row r="65" spans="1:22">
      <c r="A65" s="17"/>
      <c r="B65" s="16" t="s">
        <v>200</v>
      </c>
      <c r="C65" s="17"/>
      <c r="D65" s="47">
        <f t="shared" si="3"/>
        <v>0</v>
      </c>
      <c r="E65" s="17"/>
      <c r="F65" s="17"/>
      <c r="G65" s="63">
        <f t="shared" si="76"/>
        <v>0</v>
      </c>
      <c r="H65" s="62"/>
      <c r="I65" s="62"/>
      <c r="J65" s="63">
        <f t="shared" si="77"/>
        <v>0</v>
      </c>
      <c r="K65" s="62"/>
      <c r="L65" s="62"/>
      <c r="M65" s="63">
        <f t="shared" si="78"/>
        <v>0</v>
      </c>
      <c r="N65" s="63">
        <f t="shared" si="0"/>
        <v>0</v>
      </c>
      <c r="O65" s="63">
        <f t="shared" si="1"/>
        <v>0</v>
      </c>
      <c r="P65" s="63">
        <f t="shared" si="79"/>
        <v>0</v>
      </c>
      <c r="Q65" s="62"/>
      <c r="R65" s="62"/>
      <c r="S65" s="63">
        <f t="shared" si="80"/>
        <v>0</v>
      </c>
      <c r="T65" s="62"/>
      <c r="U65" s="62"/>
      <c r="V65" s="87">
        <f t="shared" si="2"/>
        <v>0</v>
      </c>
    </row>
    <row r="66" spans="1:22" ht="30.6">
      <c r="A66" s="17" t="s">
        <v>451</v>
      </c>
      <c r="B66" s="16" t="s">
        <v>452</v>
      </c>
      <c r="C66" s="17" t="s">
        <v>453</v>
      </c>
      <c r="D66" s="47">
        <f t="shared" si="3"/>
        <v>0</v>
      </c>
      <c r="E66" s="17"/>
      <c r="F66" s="17"/>
      <c r="G66" s="63">
        <f t="shared" si="76"/>
        <v>0</v>
      </c>
      <c r="H66" s="62"/>
      <c r="I66" s="62"/>
      <c r="J66" s="63">
        <f t="shared" si="77"/>
        <v>0</v>
      </c>
      <c r="K66" s="62"/>
      <c r="L66" s="62"/>
      <c r="M66" s="63">
        <f t="shared" si="78"/>
        <v>0</v>
      </c>
      <c r="N66" s="63">
        <f t="shared" si="0"/>
        <v>0</v>
      </c>
      <c r="O66" s="63">
        <f t="shared" si="1"/>
        <v>0</v>
      </c>
      <c r="P66" s="63">
        <f t="shared" si="79"/>
        <v>0</v>
      </c>
      <c r="Q66" s="62"/>
      <c r="R66" s="62"/>
      <c r="S66" s="63">
        <f t="shared" si="80"/>
        <v>0</v>
      </c>
      <c r="T66" s="62"/>
      <c r="U66" s="62"/>
      <c r="V66" s="87">
        <f t="shared" si="2"/>
        <v>0</v>
      </c>
    </row>
    <row r="67" spans="1:22">
      <c r="A67" s="17" t="s">
        <v>454</v>
      </c>
      <c r="B67" s="26" t="s">
        <v>455</v>
      </c>
      <c r="C67" s="17" t="s">
        <v>368</v>
      </c>
      <c r="D67" s="47">
        <f t="shared" si="3"/>
        <v>569.70000000000005</v>
      </c>
      <c r="E67" s="17">
        <f>SUM(E69+E74)</f>
        <v>569.70000000000005</v>
      </c>
      <c r="F67" s="17">
        <f>SUM(F69+F74)</f>
        <v>0</v>
      </c>
      <c r="G67" s="63">
        <f t="shared" si="76"/>
        <v>1600</v>
      </c>
      <c r="H67" s="62">
        <f>SUM(H69+H74)</f>
        <v>1600</v>
      </c>
      <c r="I67" s="62">
        <f>SUM(I69+I74)</f>
        <v>0</v>
      </c>
      <c r="J67" s="63">
        <f t="shared" si="77"/>
        <v>2560</v>
      </c>
      <c r="K67" s="62">
        <f>SUM(K69+K74)</f>
        <v>2560</v>
      </c>
      <c r="L67" s="62">
        <f>SUM(L69+L74)</f>
        <v>0</v>
      </c>
      <c r="M67" s="63">
        <f t="shared" si="78"/>
        <v>960</v>
      </c>
      <c r="N67" s="63">
        <f t="shared" si="0"/>
        <v>960</v>
      </c>
      <c r="O67" s="63">
        <f t="shared" si="1"/>
        <v>0</v>
      </c>
      <c r="P67" s="63">
        <f t="shared" si="79"/>
        <v>2560</v>
      </c>
      <c r="Q67" s="62">
        <f>SUM(Q69+Q74)</f>
        <v>2560</v>
      </c>
      <c r="R67" s="62">
        <f>SUM(R69+R74)</f>
        <v>0</v>
      </c>
      <c r="S67" s="63">
        <f t="shared" si="80"/>
        <v>2560</v>
      </c>
      <c r="T67" s="62">
        <f>SUM(T69+T74)</f>
        <v>2560</v>
      </c>
      <c r="U67" s="62">
        <f>SUM(U69+U74)</f>
        <v>0</v>
      </c>
      <c r="V67" s="87">
        <f t="shared" si="2"/>
        <v>960</v>
      </c>
    </row>
    <row r="68" spans="1:22">
      <c r="A68" s="17"/>
      <c r="B68" s="16" t="s">
        <v>5</v>
      </c>
      <c r="C68" s="17"/>
      <c r="D68" s="47"/>
      <c r="E68" s="17"/>
      <c r="F68" s="17"/>
      <c r="G68" s="63"/>
      <c r="H68" s="62"/>
      <c r="I68" s="62"/>
      <c r="J68" s="63"/>
      <c r="K68" s="62"/>
      <c r="L68" s="62"/>
      <c r="M68" s="63"/>
      <c r="N68" s="63">
        <f t="shared" si="0"/>
        <v>0</v>
      </c>
      <c r="O68" s="63">
        <f t="shared" si="1"/>
        <v>0</v>
      </c>
      <c r="P68" s="63"/>
      <c r="Q68" s="62"/>
      <c r="R68" s="62"/>
      <c r="S68" s="63"/>
      <c r="T68" s="62"/>
      <c r="U68" s="62"/>
      <c r="V68" s="87">
        <f t="shared" si="2"/>
        <v>0</v>
      </c>
    </row>
    <row r="69" spans="1:22" s="5" customFormat="1" ht="30.6">
      <c r="A69" s="9" t="s">
        <v>456</v>
      </c>
      <c r="B69" s="14" t="s">
        <v>457</v>
      </c>
      <c r="C69" s="9" t="s">
        <v>368</v>
      </c>
      <c r="D69" s="47">
        <f t="shared" si="3"/>
        <v>569.70000000000005</v>
      </c>
      <c r="E69" s="9">
        <f>SUM(E71:E73)</f>
        <v>569.70000000000005</v>
      </c>
      <c r="F69" s="46">
        <f>SUM(F71:F73)</f>
        <v>0</v>
      </c>
      <c r="G69" s="63">
        <f t="shared" ref="G69" si="81">SUM(H69+I69)</f>
        <v>1600</v>
      </c>
      <c r="H69" s="63">
        <f>SUM(H71:H73)</f>
        <v>1600</v>
      </c>
      <c r="I69" s="63">
        <f>SUM(I71:I73)</f>
        <v>0</v>
      </c>
      <c r="J69" s="63">
        <f t="shared" ref="J69" si="82">SUM(K69+L69)</f>
        <v>2560</v>
      </c>
      <c r="K69" s="63">
        <f>SUM(K71:K73)</f>
        <v>2560</v>
      </c>
      <c r="L69" s="63">
        <f>SUM(L71:L73)</f>
        <v>0</v>
      </c>
      <c r="M69" s="63">
        <f t="shared" ref="M69" si="83">SUM(N69+O69)</f>
        <v>960</v>
      </c>
      <c r="N69" s="63">
        <f t="shared" si="0"/>
        <v>960</v>
      </c>
      <c r="O69" s="63">
        <f t="shared" si="1"/>
        <v>0</v>
      </c>
      <c r="P69" s="63">
        <f t="shared" ref="P69" si="84">SUM(Q69+R69)</f>
        <v>2560</v>
      </c>
      <c r="Q69" s="63">
        <f>SUM(Q71:Q73)</f>
        <v>2560</v>
      </c>
      <c r="R69" s="63">
        <f>SUM(R71:R73)</f>
        <v>0</v>
      </c>
      <c r="S69" s="63">
        <f t="shared" ref="S69" si="85">SUM(T69+U69)</f>
        <v>2560</v>
      </c>
      <c r="T69" s="63">
        <f>SUM(T71:T73)</f>
        <v>2560</v>
      </c>
      <c r="U69" s="63">
        <f>SUM(U71:U73)</f>
        <v>0</v>
      </c>
      <c r="V69" s="87">
        <f t="shared" si="2"/>
        <v>960</v>
      </c>
    </row>
    <row r="70" spans="1:22">
      <c r="A70" s="17"/>
      <c r="B70" s="16" t="s">
        <v>200</v>
      </c>
      <c r="C70" s="17"/>
      <c r="D70" s="47"/>
      <c r="E70" s="17"/>
      <c r="F70" s="17"/>
      <c r="G70" s="63"/>
      <c r="H70" s="62"/>
      <c r="I70" s="62"/>
      <c r="J70" s="63"/>
      <c r="K70" s="62"/>
      <c r="L70" s="62"/>
      <c r="M70" s="63"/>
      <c r="N70" s="63">
        <f t="shared" si="0"/>
        <v>0</v>
      </c>
      <c r="O70" s="63">
        <f t="shared" si="1"/>
        <v>0</v>
      </c>
      <c r="P70" s="63"/>
      <c r="Q70" s="62"/>
      <c r="R70" s="62"/>
      <c r="S70" s="63"/>
      <c r="T70" s="62"/>
      <c r="U70" s="62"/>
      <c r="V70" s="87">
        <f t="shared" si="2"/>
        <v>0</v>
      </c>
    </row>
    <row r="71" spans="1:22" ht="30.6">
      <c r="A71" s="17" t="s">
        <v>458</v>
      </c>
      <c r="B71" s="16" t="s">
        <v>459</v>
      </c>
      <c r="C71" s="17" t="s">
        <v>460</v>
      </c>
      <c r="D71" s="47">
        <f t="shared" si="3"/>
        <v>0</v>
      </c>
      <c r="E71" s="17"/>
      <c r="F71" s="17"/>
      <c r="G71" s="63">
        <f t="shared" ref="G71:G74" si="86">SUM(H71+I71)</f>
        <v>0</v>
      </c>
      <c r="H71" s="62"/>
      <c r="I71" s="62"/>
      <c r="J71" s="63">
        <f t="shared" ref="J71:J74" si="87">SUM(K71+L71)</f>
        <v>960</v>
      </c>
      <c r="K71" s="62">
        <v>960</v>
      </c>
      <c r="L71" s="62"/>
      <c r="M71" s="63">
        <f t="shared" ref="M71:M74" si="88">SUM(N71+O71)</f>
        <v>960</v>
      </c>
      <c r="N71" s="63">
        <f t="shared" si="0"/>
        <v>960</v>
      </c>
      <c r="O71" s="63">
        <f t="shared" si="1"/>
        <v>0</v>
      </c>
      <c r="P71" s="63">
        <f t="shared" ref="P71:P74" si="89">SUM(Q71+R71)</f>
        <v>960</v>
      </c>
      <c r="Q71" s="62">
        <v>960</v>
      </c>
      <c r="R71" s="62"/>
      <c r="S71" s="63">
        <f t="shared" ref="S71:S74" si="90">SUM(T71+U71)</f>
        <v>960</v>
      </c>
      <c r="T71" s="62">
        <v>960</v>
      </c>
      <c r="U71" s="62"/>
      <c r="V71" s="87">
        <f t="shared" si="2"/>
        <v>960</v>
      </c>
    </row>
    <row r="72" spans="1:22" s="51" customFormat="1" ht="21.6">
      <c r="A72" s="76">
        <v>4521</v>
      </c>
      <c r="B72" s="77" t="s">
        <v>592</v>
      </c>
      <c r="C72" s="78" t="s">
        <v>593</v>
      </c>
      <c r="D72" s="48">
        <f t="shared" si="3"/>
        <v>0</v>
      </c>
      <c r="E72" s="17"/>
      <c r="F72" s="17"/>
      <c r="G72" s="63">
        <f t="shared" si="86"/>
        <v>600</v>
      </c>
      <c r="H72" s="62">
        <v>600</v>
      </c>
      <c r="I72" s="62"/>
      <c r="J72" s="63">
        <f t="shared" si="87"/>
        <v>600</v>
      </c>
      <c r="K72" s="62">
        <v>600</v>
      </c>
      <c r="L72" s="62"/>
      <c r="M72" s="63">
        <f t="shared" si="88"/>
        <v>0</v>
      </c>
      <c r="N72" s="63">
        <f t="shared" si="0"/>
        <v>0</v>
      </c>
      <c r="O72" s="63">
        <f t="shared" si="1"/>
        <v>0</v>
      </c>
      <c r="P72" s="63">
        <f t="shared" si="89"/>
        <v>600</v>
      </c>
      <c r="Q72" s="62">
        <v>600</v>
      </c>
      <c r="R72" s="62"/>
      <c r="S72" s="63">
        <f t="shared" si="90"/>
        <v>600</v>
      </c>
      <c r="T72" s="62">
        <v>600</v>
      </c>
      <c r="U72" s="62"/>
      <c r="V72" s="88">
        <f t="shared" si="2"/>
        <v>0</v>
      </c>
    </row>
    <row r="73" spans="1:22">
      <c r="A73" s="17" t="s">
        <v>461</v>
      </c>
      <c r="B73" s="16" t="s">
        <v>462</v>
      </c>
      <c r="C73" s="17" t="s">
        <v>463</v>
      </c>
      <c r="D73" s="47">
        <f t="shared" si="3"/>
        <v>569.70000000000005</v>
      </c>
      <c r="E73" s="17">
        <v>569.70000000000005</v>
      </c>
      <c r="F73" s="17"/>
      <c r="G73" s="63">
        <f t="shared" si="86"/>
        <v>1000</v>
      </c>
      <c r="H73" s="62">
        <v>1000</v>
      </c>
      <c r="I73" s="62"/>
      <c r="J73" s="63">
        <f t="shared" si="87"/>
        <v>1000</v>
      </c>
      <c r="K73" s="62">
        <v>1000</v>
      </c>
      <c r="L73" s="62"/>
      <c r="M73" s="63">
        <f t="shared" si="88"/>
        <v>0</v>
      </c>
      <c r="N73" s="63">
        <f t="shared" si="0"/>
        <v>0</v>
      </c>
      <c r="O73" s="63">
        <f t="shared" si="1"/>
        <v>0</v>
      </c>
      <c r="P73" s="63">
        <f t="shared" si="89"/>
        <v>1000</v>
      </c>
      <c r="Q73" s="62">
        <v>1000</v>
      </c>
      <c r="R73" s="62"/>
      <c r="S73" s="63">
        <f t="shared" si="90"/>
        <v>1000</v>
      </c>
      <c r="T73" s="62">
        <v>1000</v>
      </c>
      <c r="U73" s="62"/>
      <c r="V73" s="87">
        <f t="shared" si="2"/>
        <v>0</v>
      </c>
    </row>
    <row r="74" spans="1:22" s="5" customFormat="1" ht="30.6">
      <c r="A74" s="9" t="s">
        <v>464</v>
      </c>
      <c r="B74" s="14" t="s">
        <v>465</v>
      </c>
      <c r="C74" s="9" t="s">
        <v>368</v>
      </c>
      <c r="D74" s="47">
        <f t="shared" ref="D74:D123" si="91">SUM(E74+F74)</f>
        <v>0</v>
      </c>
      <c r="E74" s="9">
        <f>SUM(E76)</f>
        <v>0</v>
      </c>
      <c r="F74" s="46">
        <f>SUM(F76)</f>
        <v>0</v>
      </c>
      <c r="G74" s="63">
        <f t="shared" si="86"/>
        <v>0</v>
      </c>
      <c r="H74" s="63">
        <f>SUM(H76)</f>
        <v>0</v>
      </c>
      <c r="I74" s="63">
        <f>SUM(I76)</f>
        <v>0</v>
      </c>
      <c r="J74" s="63">
        <f t="shared" si="87"/>
        <v>0</v>
      </c>
      <c r="K74" s="63">
        <f>SUM(K76)</f>
        <v>0</v>
      </c>
      <c r="L74" s="63">
        <f>SUM(L76)</f>
        <v>0</v>
      </c>
      <c r="M74" s="63">
        <f t="shared" si="88"/>
        <v>0</v>
      </c>
      <c r="N74" s="63">
        <f t="shared" ref="N74:N123" si="92">SUM(K74-H74)</f>
        <v>0</v>
      </c>
      <c r="O74" s="63">
        <f t="shared" ref="O74:O123" si="93">SUM(L74-I74)</f>
        <v>0</v>
      </c>
      <c r="P74" s="63">
        <f t="shared" si="89"/>
        <v>0</v>
      </c>
      <c r="Q74" s="63">
        <f>SUM(Q76)</f>
        <v>0</v>
      </c>
      <c r="R74" s="63">
        <f>SUM(R76)</f>
        <v>0</v>
      </c>
      <c r="S74" s="63">
        <f t="shared" si="90"/>
        <v>0</v>
      </c>
      <c r="T74" s="63">
        <f>SUM(T76)</f>
        <v>0</v>
      </c>
      <c r="U74" s="63">
        <f>SUM(U76)</f>
        <v>0</v>
      </c>
      <c r="V74" s="87">
        <f t="shared" ref="V74:V123" si="94">SUM(J74-G74)</f>
        <v>0</v>
      </c>
    </row>
    <row r="75" spans="1:22">
      <c r="A75" s="17"/>
      <c r="B75" s="16" t="s">
        <v>200</v>
      </c>
      <c r="C75" s="17"/>
      <c r="D75" s="47"/>
      <c r="E75" s="17"/>
      <c r="F75" s="17"/>
      <c r="G75" s="63"/>
      <c r="H75" s="62"/>
      <c r="I75" s="62"/>
      <c r="J75" s="63"/>
      <c r="K75" s="62"/>
      <c r="L75" s="62"/>
      <c r="M75" s="63"/>
      <c r="N75" s="63">
        <f t="shared" si="92"/>
        <v>0</v>
      </c>
      <c r="O75" s="63">
        <f t="shared" si="93"/>
        <v>0</v>
      </c>
      <c r="P75" s="63"/>
      <c r="Q75" s="62"/>
      <c r="R75" s="62"/>
      <c r="S75" s="63"/>
      <c r="T75" s="62"/>
      <c r="U75" s="62"/>
      <c r="V75" s="87">
        <f t="shared" si="94"/>
        <v>0</v>
      </c>
    </row>
    <row r="76" spans="1:22">
      <c r="A76" s="17" t="s">
        <v>466</v>
      </c>
      <c r="B76" s="16" t="s">
        <v>467</v>
      </c>
      <c r="C76" s="17" t="s">
        <v>468</v>
      </c>
      <c r="D76" s="47">
        <f t="shared" si="91"/>
        <v>0</v>
      </c>
      <c r="E76" s="17"/>
      <c r="F76" s="17"/>
      <c r="G76" s="63">
        <f t="shared" ref="G76:G77" si="95">SUM(H76+I76)</f>
        <v>0</v>
      </c>
      <c r="H76" s="62"/>
      <c r="I76" s="62"/>
      <c r="J76" s="63">
        <f t="shared" ref="J76:J77" si="96">SUM(K76+L76)</f>
        <v>0</v>
      </c>
      <c r="K76" s="62"/>
      <c r="L76" s="62"/>
      <c r="M76" s="63">
        <f t="shared" ref="M76:M77" si="97">SUM(N76+O76)</f>
        <v>0</v>
      </c>
      <c r="N76" s="63">
        <f t="shared" si="92"/>
        <v>0</v>
      </c>
      <c r="O76" s="63">
        <f t="shared" si="93"/>
        <v>0</v>
      </c>
      <c r="P76" s="63">
        <f t="shared" ref="P76:P77" si="98">SUM(Q76+R76)</f>
        <v>0</v>
      </c>
      <c r="Q76" s="62"/>
      <c r="R76" s="62"/>
      <c r="S76" s="63">
        <f t="shared" ref="S76:S77" si="99">SUM(T76+U76)</f>
        <v>0</v>
      </c>
      <c r="T76" s="62"/>
      <c r="U76" s="62"/>
      <c r="V76" s="87">
        <f t="shared" si="94"/>
        <v>0</v>
      </c>
    </row>
    <row r="77" spans="1:22" s="5" customFormat="1" ht="20.399999999999999">
      <c r="A77" s="9" t="s">
        <v>469</v>
      </c>
      <c r="B77" s="14" t="s">
        <v>470</v>
      </c>
      <c r="C77" s="9" t="s">
        <v>368</v>
      </c>
      <c r="D77" s="47">
        <f t="shared" si="91"/>
        <v>25447.5</v>
      </c>
      <c r="E77" s="9">
        <f>SUM(E79)</f>
        <v>25447.5</v>
      </c>
      <c r="F77" s="46">
        <f>SUM(F79)</f>
        <v>0</v>
      </c>
      <c r="G77" s="63">
        <f t="shared" si="95"/>
        <v>22630</v>
      </c>
      <c r="H77" s="63">
        <f>SUM(H79)</f>
        <v>22630</v>
      </c>
      <c r="I77" s="63">
        <f>SUM(I79)</f>
        <v>0</v>
      </c>
      <c r="J77" s="63">
        <f t="shared" si="96"/>
        <v>32000</v>
      </c>
      <c r="K77" s="63">
        <f>SUM(K79)</f>
        <v>32000</v>
      </c>
      <c r="L77" s="63">
        <f>SUM(L79)</f>
        <v>0</v>
      </c>
      <c r="M77" s="63">
        <f t="shared" si="97"/>
        <v>9370</v>
      </c>
      <c r="N77" s="63">
        <f t="shared" si="92"/>
        <v>9370</v>
      </c>
      <c r="O77" s="63">
        <f t="shared" si="93"/>
        <v>0</v>
      </c>
      <c r="P77" s="63">
        <f t="shared" si="98"/>
        <v>32000</v>
      </c>
      <c r="Q77" s="63">
        <f>SUM(Q79)</f>
        <v>32000</v>
      </c>
      <c r="R77" s="63">
        <f>SUM(R79)</f>
        <v>0</v>
      </c>
      <c r="S77" s="63">
        <f t="shared" si="99"/>
        <v>32000</v>
      </c>
      <c r="T77" s="63">
        <f>SUM(T79)</f>
        <v>32000</v>
      </c>
      <c r="U77" s="63">
        <f>SUM(U79)</f>
        <v>0</v>
      </c>
      <c r="V77" s="87">
        <f t="shared" si="94"/>
        <v>9370</v>
      </c>
    </row>
    <row r="78" spans="1:22">
      <c r="A78" s="17"/>
      <c r="B78" s="16" t="s">
        <v>5</v>
      </c>
      <c r="C78" s="17"/>
      <c r="D78" s="47"/>
      <c r="E78" s="17"/>
      <c r="F78" s="17"/>
      <c r="G78" s="63"/>
      <c r="H78" s="62"/>
      <c r="I78" s="62"/>
      <c r="J78" s="63"/>
      <c r="K78" s="62"/>
      <c r="L78" s="62"/>
      <c r="M78" s="63"/>
      <c r="N78" s="63">
        <f t="shared" si="92"/>
        <v>0</v>
      </c>
      <c r="O78" s="63">
        <f t="shared" si="93"/>
        <v>0</v>
      </c>
      <c r="P78" s="63"/>
      <c r="Q78" s="62"/>
      <c r="R78" s="62"/>
      <c r="S78" s="63"/>
      <c r="T78" s="62"/>
      <c r="U78" s="62"/>
      <c r="V78" s="87">
        <f t="shared" si="94"/>
        <v>0</v>
      </c>
    </row>
    <row r="79" spans="1:22" s="5" customFormat="1" ht="30.6">
      <c r="A79" s="9" t="s">
        <v>471</v>
      </c>
      <c r="B79" s="14" t="s">
        <v>472</v>
      </c>
      <c r="C79" s="9" t="s">
        <v>368</v>
      </c>
      <c r="D79" s="47">
        <f t="shared" si="91"/>
        <v>25447.5</v>
      </c>
      <c r="E79" s="9">
        <f>SUM(E81:E82)</f>
        <v>25447.5</v>
      </c>
      <c r="F79" s="46">
        <f>SUM(F81:F82)</f>
        <v>0</v>
      </c>
      <c r="G79" s="63">
        <f t="shared" ref="G79" si="100">SUM(H79+I79)</f>
        <v>22630</v>
      </c>
      <c r="H79" s="63">
        <f>SUM(H81:H82)</f>
        <v>22630</v>
      </c>
      <c r="I79" s="63">
        <f>SUM(I81:I82)</f>
        <v>0</v>
      </c>
      <c r="J79" s="63">
        <f t="shared" ref="J79" si="101">SUM(K79+L79)</f>
        <v>32000</v>
      </c>
      <c r="K79" s="63">
        <f>SUM(K81:K82)</f>
        <v>32000</v>
      </c>
      <c r="L79" s="63">
        <f>SUM(L81:L82)</f>
        <v>0</v>
      </c>
      <c r="M79" s="63">
        <f t="shared" ref="M79" si="102">SUM(N79+O79)</f>
        <v>9370</v>
      </c>
      <c r="N79" s="63">
        <f t="shared" si="92"/>
        <v>9370</v>
      </c>
      <c r="O79" s="63">
        <f t="shared" si="93"/>
        <v>0</v>
      </c>
      <c r="P79" s="63">
        <f t="shared" ref="P79" si="103">SUM(Q79+R79)</f>
        <v>32000</v>
      </c>
      <c r="Q79" s="63">
        <f>SUM(Q81:Q82)</f>
        <v>32000</v>
      </c>
      <c r="R79" s="63">
        <f>SUM(R81:R82)</f>
        <v>0</v>
      </c>
      <c r="S79" s="63">
        <f t="shared" ref="S79" si="104">SUM(T79+U79)</f>
        <v>32000</v>
      </c>
      <c r="T79" s="63">
        <f>SUM(T81:T82)</f>
        <v>32000</v>
      </c>
      <c r="U79" s="63">
        <f>SUM(U81:U82)</f>
        <v>0</v>
      </c>
      <c r="V79" s="87">
        <f t="shared" si="94"/>
        <v>9370</v>
      </c>
    </row>
    <row r="80" spans="1:22">
      <c r="A80" s="17"/>
      <c r="B80" s="16" t="s">
        <v>200</v>
      </c>
      <c r="C80" s="17"/>
      <c r="D80" s="47"/>
      <c r="E80" s="17"/>
      <c r="F80" s="17"/>
      <c r="G80" s="63"/>
      <c r="H80" s="62"/>
      <c r="I80" s="62"/>
      <c r="J80" s="63"/>
      <c r="K80" s="62"/>
      <c r="L80" s="62"/>
      <c r="M80" s="63"/>
      <c r="N80" s="63">
        <f t="shared" si="92"/>
        <v>0</v>
      </c>
      <c r="O80" s="63">
        <f t="shared" si="93"/>
        <v>0</v>
      </c>
      <c r="P80" s="63"/>
      <c r="Q80" s="62"/>
      <c r="R80" s="62"/>
      <c r="S80" s="63"/>
      <c r="T80" s="62"/>
      <c r="U80" s="62"/>
      <c r="V80" s="87">
        <f t="shared" si="94"/>
        <v>0</v>
      </c>
    </row>
    <row r="81" spans="1:22" s="51" customFormat="1" ht="21.6">
      <c r="A81" s="76">
        <v>4632</v>
      </c>
      <c r="B81" s="79" t="s">
        <v>594</v>
      </c>
      <c r="C81" s="78" t="s">
        <v>595</v>
      </c>
      <c r="D81" s="48">
        <f t="shared" si="91"/>
        <v>2137.5</v>
      </c>
      <c r="E81" s="17">
        <v>2137.5</v>
      </c>
      <c r="F81" s="17"/>
      <c r="G81" s="63">
        <f t="shared" ref="G81:G83" si="105">SUM(H81+I81)</f>
        <v>2000</v>
      </c>
      <c r="H81" s="62">
        <v>2000</v>
      </c>
      <c r="I81" s="62"/>
      <c r="J81" s="63">
        <f t="shared" ref="J81:J83" si="106">SUM(K81+L81)</f>
        <v>12000</v>
      </c>
      <c r="K81" s="62">
        <v>12000</v>
      </c>
      <c r="L81" s="62"/>
      <c r="M81" s="63">
        <f t="shared" ref="M81:M83" si="107">SUM(N81+O81)</f>
        <v>10000</v>
      </c>
      <c r="N81" s="63">
        <f t="shared" si="92"/>
        <v>10000</v>
      </c>
      <c r="O81" s="63">
        <f t="shared" si="93"/>
        <v>0</v>
      </c>
      <c r="P81" s="63">
        <f t="shared" ref="P81:P83" si="108">SUM(Q81+R81)</f>
        <v>12000</v>
      </c>
      <c r="Q81" s="62">
        <v>12000</v>
      </c>
      <c r="R81" s="62"/>
      <c r="S81" s="63">
        <f t="shared" ref="S81:S83" si="109">SUM(T81+U81)</f>
        <v>12000</v>
      </c>
      <c r="T81" s="62">
        <v>12000</v>
      </c>
      <c r="U81" s="62"/>
      <c r="V81" s="88">
        <f t="shared" si="94"/>
        <v>10000</v>
      </c>
    </row>
    <row r="82" spans="1:22">
      <c r="A82" s="17" t="s">
        <v>473</v>
      </c>
      <c r="B82" s="16" t="s">
        <v>474</v>
      </c>
      <c r="C82" s="17" t="s">
        <v>475</v>
      </c>
      <c r="D82" s="47">
        <f t="shared" si="91"/>
        <v>23310</v>
      </c>
      <c r="E82" s="17">
        <v>23310</v>
      </c>
      <c r="F82" s="17"/>
      <c r="G82" s="63">
        <f t="shared" si="105"/>
        <v>20630</v>
      </c>
      <c r="H82" s="62">
        <v>20630</v>
      </c>
      <c r="I82" s="62"/>
      <c r="J82" s="63">
        <f t="shared" si="106"/>
        <v>20000</v>
      </c>
      <c r="K82" s="62">
        <v>20000</v>
      </c>
      <c r="L82" s="62"/>
      <c r="M82" s="63">
        <f t="shared" si="107"/>
        <v>-630</v>
      </c>
      <c r="N82" s="63">
        <f t="shared" si="92"/>
        <v>-630</v>
      </c>
      <c r="O82" s="63">
        <f t="shared" si="93"/>
        <v>0</v>
      </c>
      <c r="P82" s="63">
        <f t="shared" si="108"/>
        <v>20000</v>
      </c>
      <c r="Q82" s="62">
        <v>20000</v>
      </c>
      <c r="R82" s="62"/>
      <c r="S82" s="63">
        <f t="shared" si="109"/>
        <v>20000</v>
      </c>
      <c r="T82" s="62">
        <v>20000</v>
      </c>
      <c r="U82" s="62"/>
      <c r="V82" s="87">
        <f t="shared" si="94"/>
        <v>-630</v>
      </c>
    </row>
    <row r="83" spans="1:22" s="5" customFormat="1">
      <c r="A83" s="9" t="s">
        <v>476</v>
      </c>
      <c r="B83" s="14" t="s">
        <v>477</v>
      </c>
      <c r="C83" s="9" t="s">
        <v>368</v>
      </c>
      <c r="D83" s="47">
        <f t="shared" si="91"/>
        <v>2781.9</v>
      </c>
      <c r="E83" s="9">
        <f>SUM(E85+E88+E91+E94)</f>
        <v>2781.9</v>
      </c>
      <c r="F83" s="46">
        <f>SUM(F85+F88+F91+F94)</f>
        <v>0</v>
      </c>
      <c r="G83" s="63">
        <f t="shared" si="105"/>
        <v>122000</v>
      </c>
      <c r="H83" s="63">
        <f>SUM(H85+H88+H91+H94)</f>
        <v>122000</v>
      </c>
      <c r="I83" s="63">
        <f>SUM(I85+I88+I91+I94)</f>
        <v>0</v>
      </c>
      <c r="J83" s="63">
        <f t="shared" si="106"/>
        <v>117000</v>
      </c>
      <c r="K83" s="63">
        <f>SUM(K85+K88+K91+K94)</f>
        <v>117000</v>
      </c>
      <c r="L83" s="63">
        <f>SUM(L85+L88+L91+L94)</f>
        <v>0</v>
      </c>
      <c r="M83" s="63">
        <f t="shared" si="107"/>
        <v>-5000</v>
      </c>
      <c r="N83" s="63">
        <f t="shared" si="92"/>
        <v>-5000</v>
      </c>
      <c r="O83" s="63">
        <f t="shared" si="93"/>
        <v>0</v>
      </c>
      <c r="P83" s="63">
        <f t="shared" si="108"/>
        <v>7000</v>
      </c>
      <c r="Q83" s="63">
        <f>SUM(Q85+Q88+Q91+Q94)</f>
        <v>7000</v>
      </c>
      <c r="R83" s="63">
        <f>SUM(R85+R88+R91+R94)</f>
        <v>0</v>
      </c>
      <c r="S83" s="63">
        <f t="shared" si="109"/>
        <v>117000</v>
      </c>
      <c r="T83" s="63">
        <f>SUM(T85+T88+T91+T94)</f>
        <v>117000</v>
      </c>
      <c r="U83" s="63">
        <f>SUM(U85+U88+U91+U94)</f>
        <v>0</v>
      </c>
      <c r="V83" s="87">
        <f t="shared" si="94"/>
        <v>-5000</v>
      </c>
    </row>
    <row r="84" spans="1:22">
      <c r="A84" s="17"/>
      <c r="B84" s="16" t="s">
        <v>5</v>
      </c>
      <c r="C84" s="17"/>
      <c r="D84" s="47"/>
      <c r="E84" s="17"/>
      <c r="F84" s="17"/>
      <c r="G84" s="63"/>
      <c r="H84" s="62"/>
      <c r="I84" s="62"/>
      <c r="J84" s="63"/>
      <c r="K84" s="62"/>
      <c r="L84" s="62"/>
      <c r="M84" s="63"/>
      <c r="N84" s="63">
        <f t="shared" si="92"/>
        <v>0</v>
      </c>
      <c r="O84" s="63">
        <f t="shared" si="93"/>
        <v>0</v>
      </c>
      <c r="P84" s="63"/>
      <c r="Q84" s="62"/>
      <c r="R84" s="62"/>
      <c r="S84" s="63"/>
      <c r="T84" s="62"/>
      <c r="U84" s="62"/>
      <c r="V84" s="87">
        <f t="shared" si="94"/>
        <v>0</v>
      </c>
    </row>
    <row r="85" spans="1:22" s="5" customFormat="1" ht="30.6">
      <c r="A85" s="9" t="s">
        <v>478</v>
      </c>
      <c r="B85" s="14" t="s">
        <v>479</v>
      </c>
      <c r="C85" s="9" t="s">
        <v>368</v>
      </c>
      <c r="D85" s="47">
        <f t="shared" si="91"/>
        <v>0</v>
      </c>
      <c r="E85" s="9">
        <f>SUM(E87)</f>
        <v>0</v>
      </c>
      <c r="F85" s="46">
        <f>SUM(F87)</f>
        <v>0</v>
      </c>
      <c r="G85" s="63">
        <f t="shared" ref="G85" si="110">SUM(H85+I85)</f>
        <v>0</v>
      </c>
      <c r="H85" s="63">
        <f>SUM(H87)</f>
        <v>0</v>
      </c>
      <c r="I85" s="63">
        <f>SUM(I87)</f>
        <v>0</v>
      </c>
      <c r="J85" s="63">
        <f t="shared" ref="J85" si="111">SUM(K85+L85)</f>
        <v>0</v>
      </c>
      <c r="K85" s="63">
        <f>SUM(K87)</f>
        <v>0</v>
      </c>
      <c r="L85" s="63">
        <f>SUM(L87)</f>
        <v>0</v>
      </c>
      <c r="M85" s="63">
        <f t="shared" ref="M85" si="112">SUM(N85+O85)</f>
        <v>0</v>
      </c>
      <c r="N85" s="63">
        <f t="shared" si="92"/>
        <v>0</v>
      </c>
      <c r="O85" s="63">
        <f t="shared" si="93"/>
        <v>0</v>
      </c>
      <c r="P85" s="63">
        <f t="shared" ref="P85" si="113">SUM(Q85+R85)</f>
        <v>0</v>
      </c>
      <c r="Q85" s="63">
        <f>SUM(Q87)</f>
        <v>0</v>
      </c>
      <c r="R85" s="63">
        <f>SUM(R87)</f>
        <v>0</v>
      </c>
      <c r="S85" s="63">
        <f t="shared" ref="S85" si="114">SUM(T85+U85)</f>
        <v>0</v>
      </c>
      <c r="T85" s="63">
        <f>SUM(T87)</f>
        <v>0</v>
      </c>
      <c r="U85" s="63">
        <f>SUM(U87)</f>
        <v>0</v>
      </c>
      <c r="V85" s="87">
        <f t="shared" si="94"/>
        <v>0</v>
      </c>
    </row>
    <row r="86" spans="1:22">
      <c r="A86" s="17"/>
      <c r="B86" s="16" t="s">
        <v>200</v>
      </c>
      <c r="C86" s="17"/>
      <c r="D86" s="47"/>
      <c r="E86" s="17"/>
      <c r="F86" s="17"/>
      <c r="G86" s="63"/>
      <c r="H86" s="62"/>
      <c r="I86" s="62"/>
      <c r="J86" s="63"/>
      <c r="K86" s="62"/>
      <c r="L86" s="62"/>
      <c r="M86" s="63"/>
      <c r="N86" s="63">
        <f t="shared" si="92"/>
        <v>0</v>
      </c>
      <c r="O86" s="63">
        <f t="shared" si="93"/>
        <v>0</v>
      </c>
      <c r="P86" s="63"/>
      <c r="Q86" s="62"/>
      <c r="R86" s="62"/>
      <c r="S86" s="63"/>
      <c r="T86" s="62"/>
      <c r="U86" s="62"/>
      <c r="V86" s="87">
        <f t="shared" si="94"/>
        <v>0</v>
      </c>
    </row>
    <row r="87" spans="1:22" s="5" customFormat="1" ht="20.399999999999999">
      <c r="A87" s="9" t="s">
        <v>480</v>
      </c>
      <c r="B87" s="18" t="s">
        <v>481</v>
      </c>
      <c r="C87" s="9" t="s">
        <v>482</v>
      </c>
      <c r="D87" s="47">
        <f t="shared" si="91"/>
        <v>0</v>
      </c>
      <c r="E87" s="9"/>
      <c r="F87" s="9"/>
      <c r="G87" s="63">
        <f t="shared" ref="G87:G88" si="115">SUM(H87+I87)</f>
        <v>0</v>
      </c>
      <c r="H87" s="63"/>
      <c r="I87" s="63"/>
      <c r="J87" s="63">
        <f t="shared" ref="J87:J88" si="116">SUM(K87+L87)</f>
        <v>0</v>
      </c>
      <c r="K87" s="63"/>
      <c r="L87" s="63"/>
      <c r="M87" s="63">
        <f t="shared" ref="M87:M88" si="117">SUM(N87+O87)</f>
        <v>0</v>
      </c>
      <c r="N87" s="63">
        <f t="shared" si="92"/>
        <v>0</v>
      </c>
      <c r="O87" s="63">
        <f t="shared" si="93"/>
        <v>0</v>
      </c>
      <c r="P87" s="63">
        <f t="shared" ref="P87:P88" si="118">SUM(Q87+R87)</f>
        <v>0</v>
      </c>
      <c r="Q87" s="63"/>
      <c r="R87" s="63"/>
      <c r="S87" s="63">
        <f t="shared" ref="S87:S88" si="119">SUM(T87+U87)</f>
        <v>0</v>
      </c>
      <c r="T87" s="63"/>
      <c r="U87" s="63"/>
      <c r="V87" s="87">
        <f t="shared" si="94"/>
        <v>0</v>
      </c>
    </row>
    <row r="88" spans="1:22" s="5" customFormat="1" ht="51">
      <c r="A88" s="9" t="s">
        <v>483</v>
      </c>
      <c r="B88" s="14" t="s">
        <v>484</v>
      </c>
      <c r="C88" s="9" t="s">
        <v>368</v>
      </c>
      <c r="D88" s="47">
        <f t="shared" si="91"/>
        <v>2781.9</v>
      </c>
      <c r="E88" s="9">
        <f>SUM(E90)</f>
        <v>2781.9</v>
      </c>
      <c r="F88" s="46">
        <f>SUM(F90)</f>
        <v>0</v>
      </c>
      <c r="G88" s="63">
        <f t="shared" si="115"/>
        <v>4000</v>
      </c>
      <c r="H88" s="63">
        <f>SUM(H90)</f>
        <v>4000</v>
      </c>
      <c r="I88" s="63">
        <f>SUM(I90)</f>
        <v>0</v>
      </c>
      <c r="J88" s="63">
        <f t="shared" si="116"/>
        <v>4000</v>
      </c>
      <c r="K88" s="63">
        <f>SUM(K90)</f>
        <v>4000</v>
      </c>
      <c r="L88" s="63">
        <f>SUM(L90)</f>
        <v>0</v>
      </c>
      <c r="M88" s="63">
        <f t="shared" si="117"/>
        <v>0</v>
      </c>
      <c r="N88" s="63">
        <f t="shared" si="92"/>
        <v>0</v>
      </c>
      <c r="O88" s="63">
        <f t="shared" si="93"/>
        <v>0</v>
      </c>
      <c r="P88" s="63">
        <f t="shared" si="118"/>
        <v>4000</v>
      </c>
      <c r="Q88" s="63">
        <f>SUM(Q90)</f>
        <v>4000</v>
      </c>
      <c r="R88" s="63">
        <f>SUM(R90)</f>
        <v>0</v>
      </c>
      <c r="S88" s="63">
        <f t="shared" si="119"/>
        <v>4000</v>
      </c>
      <c r="T88" s="63">
        <f>SUM(T90)</f>
        <v>4000</v>
      </c>
      <c r="U88" s="63">
        <f>SUM(U90)</f>
        <v>0</v>
      </c>
      <c r="V88" s="87">
        <f t="shared" si="94"/>
        <v>0</v>
      </c>
    </row>
    <row r="89" spans="1:22">
      <c r="A89" s="17"/>
      <c r="B89" s="16" t="s">
        <v>200</v>
      </c>
      <c r="C89" s="17"/>
      <c r="D89" s="47"/>
      <c r="E89" s="17"/>
      <c r="F89" s="17"/>
      <c r="G89" s="63"/>
      <c r="H89" s="62"/>
      <c r="I89" s="62"/>
      <c r="J89" s="63"/>
      <c r="K89" s="62"/>
      <c r="L89" s="62"/>
      <c r="M89" s="63"/>
      <c r="N89" s="63">
        <f t="shared" si="92"/>
        <v>0</v>
      </c>
      <c r="O89" s="63">
        <f t="shared" si="93"/>
        <v>0</v>
      </c>
      <c r="P89" s="63"/>
      <c r="Q89" s="62"/>
      <c r="R89" s="62"/>
      <c r="S89" s="63"/>
      <c r="T89" s="62"/>
      <c r="U89" s="62"/>
      <c r="V89" s="87">
        <f t="shared" si="94"/>
        <v>0</v>
      </c>
    </row>
    <row r="90" spans="1:22" s="52" customFormat="1" ht="10.8">
      <c r="A90" s="76">
        <v>4722</v>
      </c>
      <c r="B90" s="77" t="s">
        <v>596</v>
      </c>
      <c r="C90" s="80">
        <v>4822</v>
      </c>
      <c r="D90" s="48">
        <f t="shared" si="91"/>
        <v>2781.9</v>
      </c>
      <c r="E90" s="48">
        <v>2781.9</v>
      </c>
      <c r="F90" s="48"/>
      <c r="G90" s="63">
        <f t="shared" ref="G90:G91" si="120">SUM(H90+I90)</f>
        <v>4000</v>
      </c>
      <c r="H90" s="63">
        <v>4000</v>
      </c>
      <c r="I90" s="63"/>
      <c r="J90" s="63">
        <f t="shared" ref="J90:J91" si="121">SUM(K90+L90)</f>
        <v>4000</v>
      </c>
      <c r="K90" s="63">
        <v>4000</v>
      </c>
      <c r="L90" s="63"/>
      <c r="M90" s="63">
        <f t="shared" ref="M90:M91" si="122">SUM(N90+O90)</f>
        <v>0</v>
      </c>
      <c r="N90" s="63">
        <f t="shared" si="92"/>
        <v>0</v>
      </c>
      <c r="O90" s="63">
        <f t="shared" si="93"/>
        <v>0</v>
      </c>
      <c r="P90" s="63">
        <f t="shared" ref="P90:P91" si="123">SUM(Q90+R90)</f>
        <v>4000</v>
      </c>
      <c r="Q90" s="63">
        <v>4000</v>
      </c>
      <c r="R90" s="63"/>
      <c r="S90" s="63">
        <f t="shared" ref="S90:S91" si="124">SUM(T90+U90)</f>
        <v>4000</v>
      </c>
      <c r="T90" s="63">
        <v>4000</v>
      </c>
      <c r="U90" s="63"/>
      <c r="V90" s="88">
        <f t="shared" si="94"/>
        <v>0</v>
      </c>
    </row>
    <row r="91" spans="1:22" s="5" customFormat="1" ht="43.2">
      <c r="A91" s="76">
        <v>4740</v>
      </c>
      <c r="B91" s="83" t="s">
        <v>599</v>
      </c>
      <c r="C91" s="81" t="s">
        <v>368</v>
      </c>
      <c r="D91" s="47">
        <f t="shared" si="91"/>
        <v>0</v>
      </c>
      <c r="E91" s="9">
        <f>SUM(E93)</f>
        <v>0</v>
      </c>
      <c r="F91" s="46">
        <f>SUM(F93)</f>
        <v>0</v>
      </c>
      <c r="G91" s="63">
        <f t="shared" si="120"/>
        <v>5000</v>
      </c>
      <c r="H91" s="63">
        <f>SUM(H93)</f>
        <v>5000</v>
      </c>
      <c r="I91" s="63">
        <f>SUM(I93)</f>
        <v>0</v>
      </c>
      <c r="J91" s="63">
        <f t="shared" si="121"/>
        <v>3000</v>
      </c>
      <c r="K91" s="63">
        <f>SUM(K93)</f>
        <v>3000</v>
      </c>
      <c r="L91" s="63">
        <f>SUM(L93)</f>
        <v>0</v>
      </c>
      <c r="M91" s="63">
        <f t="shared" si="122"/>
        <v>-2000</v>
      </c>
      <c r="N91" s="63">
        <f t="shared" si="92"/>
        <v>-2000</v>
      </c>
      <c r="O91" s="63">
        <f t="shared" si="93"/>
        <v>0</v>
      </c>
      <c r="P91" s="63">
        <f t="shared" si="123"/>
        <v>3000</v>
      </c>
      <c r="Q91" s="63">
        <f>SUM(Q93)</f>
        <v>3000</v>
      </c>
      <c r="R91" s="63">
        <f>SUM(R93)</f>
        <v>0</v>
      </c>
      <c r="S91" s="63">
        <f t="shared" si="124"/>
        <v>3000</v>
      </c>
      <c r="T91" s="63">
        <f>SUM(T93)</f>
        <v>3000</v>
      </c>
      <c r="U91" s="63">
        <f>SUM(U93)</f>
        <v>0</v>
      </c>
      <c r="V91" s="87">
        <f t="shared" si="94"/>
        <v>-2000</v>
      </c>
    </row>
    <row r="92" spans="1:22" ht="10.8">
      <c r="A92" s="76"/>
      <c r="B92" s="82" t="s">
        <v>587</v>
      </c>
      <c r="C92" s="81"/>
      <c r="D92" s="47"/>
      <c r="E92" s="17"/>
      <c r="F92" s="17"/>
      <c r="G92" s="63"/>
      <c r="H92" s="62"/>
      <c r="I92" s="62"/>
      <c r="J92" s="63"/>
      <c r="K92" s="62"/>
      <c r="L92" s="62"/>
      <c r="M92" s="63"/>
      <c r="N92" s="63">
        <f t="shared" si="92"/>
        <v>0</v>
      </c>
      <c r="O92" s="63">
        <f t="shared" si="93"/>
        <v>0</v>
      </c>
      <c r="P92" s="63"/>
      <c r="Q92" s="62"/>
      <c r="R92" s="62"/>
      <c r="S92" s="63"/>
      <c r="T92" s="62"/>
      <c r="U92" s="62"/>
      <c r="V92" s="87">
        <f t="shared" si="94"/>
        <v>0</v>
      </c>
    </row>
    <row r="93" spans="1:22" s="52" customFormat="1" ht="32.4">
      <c r="A93" s="76">
        <v>4741</v>
      </c>
      <c r="B93" s="77" t="s">
        <v>597</v>
      </c>
      <c r="C93" s="78" t="s">
        <v>598</v>
      </c>
      <c r="D93" s="48">
        <f t="shared" si="91"/>
        <v>0</v>
      </c>
      <c r="E93" s="48"/>
      <c r="F93" s="48"/>
      <c r="G93" s="63">
        <f t="shared" ref="G93:G94" si="125">SUM(H93+I93)</f>
        <v>5000</v>
      </c>
      <c r="H93" s="63">
        <v>5000</v>
      </c>
      <c r="I93" s="63"/>
      <c r="J93" s="63">
        <f t="shared" ref="J93:J94" si="126">SUM(K93+L93)</f>
        <v>3000</v>
      </c>
      <c r="K93" s="63">
        <v>3000</v>
      </c>
      <c r="L93" s="63"/>
      <c r="M93" s="63">
        <f t="shared" ref="M93:M94" si="127">SUM(N93+O93)</f>
        <v>-2000</v>
      </c>
      <c r="N93" s="63">
        <f t="shared" si="92"/>
        <v>-2000</v>
      </c>
      <c r="O93" s="63">
        <f t="shared" si="93"/>
        <v>0</v>
      </c>
      <c r="P93" s="63">
        <f t="shared" ref="P93:P94" si="128">SUM(Q93+R93)</f>
        <v>3000</v>
      </c>
      <c r="Q93" s="63">
        <v>3000</v>
      </c>
      <c r="R93" s="63"/>
      <c r="S93" s="63">
        <f t="shared" ref="S93:S94" si="129">SUM(T93+U93)</f>
        <v>3000</v>
      </c>
      <c r="T93" s="63">
        <v>3000</v>
      </c>
      <c r="U93" s="63"/>
      <c r="V93" s="88">
        <f t="shared" si="94"/>
        <v>-2000</v>
      </c>
    </row>
    <row r="94" spans="1:22" s="5" customFormat="1">
      <c r="A94" s="9" t="s">
        <v>485</v>
      </c>
      <c r="B94" s="14" t="s">
        <v>486</v>
      </c>
      <c r="C94" s="9" t="s">
        <v>368</v>
      </c>
      <c r="D94" s="47">
        <f t="shared" si="91"/>
        <v>0</v>
      </c>
      <c r="E94" s="9">
        <f>SUM(E96)</f>
        <v>0</v>
      </c>
      <c r="F94" s="46">
        <f>SUM(F96)</f>
        <v>0</v>
      </c>
      <c r="G94" s="63">
        <f t="shared" si="125"/>
        <v>113000</v>
      </c>
      <c r="H94" s="63">
        <f>SUM(H96)</f>
        <v>113000</v>
      </c>
      <c r="I94" s="63">
        <f>SUM(I96)</f>
        <v>0</v>
      </c>
      <c r="J94" s="63">
        <f t="shared" si="126"/>
        <v>110000</v>
      </c>
      <c r="K94" s="63">
        <f>SUM(K96)</f>
        <v>110000</v>
      </c>
      <c r="L94" s="63">
        <f>SUM(L96)</f>
        <v>0</v>
      </c>
      <c r="M94" s="63">
        <f t="shared" si="127"/>
        <v>-3000</v>
      </c>
      <c r="N94" s="63">
        <f t="shared" si="92"/>
        <v>-3000</v>
      </c>
      <c r="O94" s="63">
        <f t="shared" si="93"/>
        <v>0</v>
      </c>
      <c r="P94" s="63">
        <f t="shared" si="128"/>
        <v>0</v>
      </c>
      <c r="Q94" s="63"/>
      <c r="R94" s="63">
        <f>SUM(R96)</f>
        <v>0</v>
      </c>
      <c r="S94" s="63">
        <f t="shared" si="129"/>
        <v>110000</v>
      </c>
      <c r="T94" s="63">
        <f>SUM(T96)</f>
        <v>110000</v>
      </c>
      <c r="U94" s="63">
        <f>SUM(U96)</f>
        <v>0</v>
      </c>
      <c r="V94" s="87">
        <f t="shared" si="94"/>
        <v>-3000</v>
      </c>
    </row>
    <row r="95" spans="1:22">
      <c r="A95" s="17"/>
      <c r="B95" s="16" t="s">
        <v>200</v>
      </c>
      <c r="C95" s="17"/>
      <c r="D95" s="47"/>
      <c r="E95" s="17"/>
      <c r="F95" s="17"/>
      <c r="G95" s="63"/>
      <c r="H95" s="62"/>
      <c r="I95" s="62"/>
      <c r="J95" s="63"/>
      <c r="K95" s="62"/>
      <c r="L95" s="62"/>
      <c r="M95" s="63"/>
      <c r="N95" s="63">
        <f t="shared" si="92"/>
        <v>0</v>
      </c>
      <c r="O95" s="63">
        <f t="shared" si="93"/>
        <v>0</v>
      </c>
      <c r="P95" s="63"/>
      <c r="Q95" s="62"/>
      <c r="R95" s="62"/>
      <c r="S95" s="63"/>
      <c r="T95" s="62"/>
      <c r="U95" s="62"/>
      <c r="V95" s="87">
        <f t="shared" si="94"/>
        <v>0</v>
      </c>
    </row>
    <row r="96" spans="1:22">
      <c r="A96" s="17" t="s">
        <v>487</v>
      </c>
      <c r="B96" s="16" t="s">
        <v>488</v>
      </c>
      <c r="C96" s="17" t="s">
        <v>489</v>
      </c>
      <c r="D96" s="47">
        <f t="shared" si="91"/>
        <v>0</v>
      </c>
      <c r="E96" s="17"/>
      <c r="F96" s="17"/>
      <c r="G96" s="63">
        <f t="shared" ref="G96:G98" si="130">SUM(H96+I96)</f>
        <v>113000</v>
      </c>
      <c r="H96" s="62">
        <v>113000</v>
      </c>
      <c r="I96" s="62"/>
      <c r="J96" s="63">
        <f t="shared" ref="J96:J98" si="131">SUM(K96+L96)</f>
        <v>110000</v>
      </c>
      <c r="K96" s="62">
        <v>110000</v>
      </c>
      <c r="L96" s="62"/>
      <c r="M96" s="63">
        <f t="shared" ref="M96:M98" si="132">SUM(N96+O96)</f>
        <v>-3000</v>
      </c>
      <c r="N96" s="63">
        <f t="shared" si="92"/>
        <v>-3000</v>
      </c>
      <c r="O96" s="63">
        <f t="shared" si="93"/>
        <v>0</v>
      </c>
      <c r="P96" s="63">
        <f t="shared" ref="P96:P98" si="133">SUM(Q96+R96)</f>
        <v>110000</v>
      </c>
      <c r="Q96" s="62">
        <v>110000</v>
      </c>
      <c r="R96" s="62"/>
      <c r="S96" s="63">
        <f t="shared" ref="S96:S98" si="134">SUM(T96+U96)</f>
        <v>110000</v>
      </c>
      <c r="T96" s="62">
        <v>110000</v>
      </c>
      <c r="U96" s="62"/>
      <c r="V96" s="87">
        <f t="shared" si="94"/>
        <v>-3000</v>
      </c>
    </row>
    <row r="97" spans="1:22" ht="30.6">
      <c r="A97" s="17" t="s">
        <v>490</v>
      </c>
      <c r="B97" s="16" t="s">
        <v>491</v>
      </c>
      <c r="C97" s="17" t="s">
        <v>368</v>
      </c>
      <c r="D97" s="47">
        <f t="shared" si="91"/>
        <v>0</v>
      </c>
      <c r="E97" s="17"/>
      <c r="F97" s="17"/>
      <c r="G97" s="63">
        <f t="shared" si="130"/>
        <v>0</v>
      </c>
      <c r="H97" s="62"/>
      <c r="I97" s="62"/>
      <c r="J97" s="63">
        <f t="shared" si="131"/>
        <v>0</v>
      </c>
      <c r="K97" s="62"/>
      <c r="L97" s="62"/>
      <c r="M97" s="63">
        <f t="shared" si="132"/>
        <v>0</v>
      </c>
      <c r="N97" s="63">
        <f t="shared" si="92"/>
        <v>0</v>
      </c>
      <c r="O97" s="63">
        <f t="shared" si="93"/>
        <v>0</v>
      </c>
      <c r="P97" s="63">
        <f t="shared" si="133"/>
        <v>0</v>
      </c>
      <c r="Q97" s="62"/>
      <c r="R97" s="62"/>
      <c r="S97" s="63">
        <f t="shared" si="134"/>
        <v>0</v>
      </c>
      <c r="T97" s="62"/>
      <c r="U97" s="62"/>
      <c r="V97" s="87">
        <f t="shared" si="94"/>
        <v>0</v>
      </c>
    </row>
    <row r="98" spans="1:22" s="5" customFormat="1" ht="20.399999999999999">
      <c r="A98" s="9" t="s">
        <v>492</v>
      </c>
      <c r="B98" s="14" t="s">
        <v>493</v>
      </c>
      <c r="C98" s="9" t="s">
        <v>368</v>
      </c>
      <c r="D98" s="47">
        <f t="shared" si="91"/>
        <v>625549.5</v>
      </c>
      <c r="E98" s="9">
        <f>SUM(E100)</f>
        <v>0</v>
      </c>
      <c r="F98" s="47">
        <f>SUM(F100)</f>
        <v>625549.5</v>
      </c>
      <c r="G98" s="63">
        <f t="shared" si="130"/>
        <v>244500</v>
      </c>
      <c r="H98" s="63">
        <f>SUM(H100)</f>
        <v>0</v>
      </c>
      <c r="I98" s="63">
        <f>SUM(I100)</f>
        <v>244500</v>
      </c>
      <c r="J98" s="63">
        <f t="shared" si="131"/>
        <v>84000</v>
      </c>
      <c r="K98" s="63">
        <f>SUM(K100)</f>
        <v>0</v>
      </c>
      <c r="L98" s="63">
        <f>SUM(L100)</f>
        <v>84000</v>
      </c>
      <c r="M98" s="63">
        <f t="shared" si="132"/>
        <v>-160500</v>
      </c>
      <c r="N98" s="63">
        <f t="shared" si="92"/>
        <v>0</v>
      </c>
      <c r="O98" s="63">
        <f t="shared" si="93"/>
        <v>-160500</v>
      </c>
      <c r="P98" s="63">
        <f t="shared" si="133"/>
        <v>82000</v>
      </c>
      <c r="Q98" s="63">
        <f>SUM(Q100)</f>
        <v>0</v>
      </c>
      <c r="R98" s="63">
        <f>SUM(R100)</f>
        <v>82000</v>
      </c>
      <c r="S98" s="63">
        <f t="shared" si="134"/>
        <v>80000</v>
      </c>
      <c r="T98" s="63">
        <f>SUM(T100)</f>
        <v>0</v>
      </c>
      <c r="U98" s="63">
        <f>SUM(U100)</f>
        <v>80000</v>
      </c>
      <c r="V98" s="87">
        <f t="shared" si="94"/>
        <v>-160500</v>
      </c>
    </row>
    <row r="99" spans="1:22">
      <c r="A99" s="17"/>
      <c r="B99" s="16" t="s">
        <v>5</v>
      </c>
      <c r="C99" s="17"/>
      <c r="D99" s="47"/>
      <c r="E99" s="17"/>
      <c r="F99" s="17"/>
      <c r="G99" s="63"/>
      <c r="H99" s="62"/>
      <c r="I99" s="62"/>
      <c r="J99" s="63"/>
      <c r="K99" s="62"/>
      <c r="L99" s="62"/>
      <c r="M99" s="63"/>
      <c r="N99" s="63">
        <f t="shared" si="92"/>
        <v>0</v>
      </c>
      <c r="O99" s="63">
        <f t="shared" si="93"/>
        <v>0</v>
      </c>
      <c r="P99" s="63"/>
      <c r="Q99" s="62"/>
      <c r="R99" s="62"/>
      <c r="S99" s="63"/>
      <c r="T99" s="62"/>
      <c r="U99" s="62"/>
      <c r="V99" s="87">
        <f t="shared" si="94"/>
        <v>0</v>
      </c>
    </row>
    <row r="100" spans="1:22" s="5" customFormat="1">
      <c r="A100" s="9" t="s">
        <v>494</v>
      </c>
      <c r="B100" s="14" t="s">
        <v>495</v>
      </c>
      <c r="C100" s="9" t="s">
        <v>368</v>
      </c>
      <c r="D100" s="47">
        <f t="shared" si="91"/>
        <v>625549.5</v>
      </c>
      <c r="E100" s="9">
        <f>SUM(E102+E106+E111)</f>
        <v>0</v>
      </c>
      <c r="F100" s="47">
        <f>SUM(F102+F106+F111)</f>
        <v>625549.5</v>
      </c>
      <c r="G100" s="63">
        <f t="shared" ref="G100" si="135">SUM(H100+I100)</f>
        <v>244500</v>
      </c>
      <c r="H100" s="63">
        <f>SUM(H102+H106+H111)</f>
        <v>0</v>
      </c>
      <c r="I100" s="63">
        <f>SUM(I102+I106+I111)</f>
        <v>244500</v>
      </c>
      <c r="J100" s="63">
        <f t="shared" ref="J100" si="136">SUM(K100+L100)</f>
        <v>84000</v>
      </c>
      <c r="K100" s="63">
        <f>SUM(K102+K106+K111)</f>
        <v>0</v>
      </c>
      <c r="L100" s="63">
        <f>SUM(L102+L106+L111)</f>
        <v>84000</v>
      </c>
      <c r="M100" s="63">
        <f t="shared" ref="M100" si="137">SUM(N100+O100)</f>
        <v>-160500</v>
      </c>
      <c r="N100" s="63">
        <f t="shared" si="92"/>
        <v>0</v>
      </c>
      <c r="O100" s="63">
        <f t="shared" si="93"/>
        <v>-160500</v>
      </c>
      <c r="P100" s="63">
        <f t="shared" ref="P100" si="138">SUM(Q100+R100)</f>
        <v>82000</v>
      </c>
      <c r="Q100" s="63">
        <f>SUM(Q102+Q106+Q111)</f>
        <v>0</v>
      </c>
      <c r="R100" s="63">
        <f>SUM(R102+R106+R111)</f>
        <v>82000</v>
      </c>
      <c r="S100" s="63">
        <f t="shared" ref="S100" si="139">SUM(T100+U100)</f>
        <v>80000</v>
      </c>
      <c r="T100" s="63">
        <f>SUM(T102+T106+T111)</f>
        <v>0</v>
      </c>
      <c r="U100" s="63">
        <f>SUM(U102+U106+U111)</f>
        <v>80000</v>
      </c>
      <c r="V100" s="87">
        <f t="shared" si="94"/>
        <v>-160500</v>
      </c>
    </row>
    <row r="101" spans="1:22">
      <c r="A101" s="17"/>
      <c r="B101" s="16" t="s">
        <v>5</v>
      </c>
      <c r="C101" s="17"/>
      <c r="D101" s="47"/>
      <c r="E101" s="17"/>
      <c r="F101" s="17"/>
      <c r="G101" s="63"/>
      <c r="H101" s="62"/>
      <c r="I101" s="62"/>
      <c r="J101" s="63"/>
      <c r="K101" s="62"/>
      <c r="L101" s="62"/>
      <c r="M101" s="63"/>
      <c r="N101" s="63">
        <f t="shared" si="92"/>
        <v>0</v>
      </c>
      <c r="O101" s="63">
        <f t="shared" si="93"/>
        <v>0</v>
      </c>
      <c r="P101" s="63"/>
      <c r="Q101" s="62"/>
      <c r="R101" s="62"/>
      <c r="S101" s="63"/>
      <c r="T101" s="62"/>
      <c r="U101" s="62"/>
      <c r="V101" s="87">
        <f t="shared" si="94"/>
        <v>0</v>
      </c>
    </row>
    <row r="102" spans="1:22" s="5" customFormat="1">
      <c r="A102" s="9" t="s">
        <v>496</v>
      </c>
      <c r="B102" s="14" t="s">
        <v>497</v>
      </c>
      <c r="C102" s="9" t="s">
        <v>368</v>
      </c>
      <c r="D102" s="47">
        <f t="shared" si="91"/>
        <v>570392.30000000005</v>
      </c>
      <c r="E102" s="9">
        <f>SUM(E104:E105)</f>
        <v>0</v>
      </c>
      <c r="F102" s="47">
        <f>SUM(F104:F105)</f>
        <v>570392.30000000005</v>
      </c>
      <c r="G102" s="63">
        <f t="shared" ref="G102" si="140">SUM(H102+I102)</f>
        <v>203500</v>
      </c>
      <c r="H102" s="63">
        <f>SUM(H104:H105)</f>
        <v>0</v>
      </c>
      <c r="I102" s="63">
        <f>SUM(I104:I105)</f>
        <v>203500</v>
      </c>
      <c r="J102" s="63">
        <f t="shared" ref="J102" si="141">SUM(K102+L102)</f>
        <v>72000</v>
      </c>
      <c r="K102" s="63">
        <f>SUM(K104:K105)</f>
        <v>0</v>
      </c>
      <c r="L102" s="63">
        <f>SUM(L104:L105)</f>
        <v>72000</v>
      </c>
      <c r="M102" s="63">
        <f t="shared" ref="M102" si="142">SUM(N102+O102)</f>
        <v>-131500</v>
      </c>
      <c r="N102" s="63">
        <f t="shared" si="92"/>
        <v>0</v>
      </c>
      <c r="O102" s="63">
        <f t="shared" si="93"/>
        <v>-131500</v>
      </c>
      <c r="P102" s="63">
        <f t="shared" ref="P102" si="143">SUM(Q102+R102)</f>
        <v>72500</v>
      </c>
      <c r="Q102" s="63">
        <f>SUM(Q104:Q105)</f>
        <v>0</v>
      </c>
      <c r="R102" s="63">
        <f>SUM(R104:R105)</f>
        <v>72500</v>
      </c>
      <c r="S102" s="63">
        <f t="shared" ref="S102" si="144">SUM(T102+U102)</f>
        <v>72000</v>
      </c>
      <c r="T102" s="63">
        <f>SUM(T104:T105)</f>
        <v>0</v>
      </c>
      <c r="U102" s="63">
        <f>SUM(U104:U105)</f>
        <v>72000</v>
      </c>
      <c r="V102" s="87">
        <f t="shared" si="94"/>
        <v>-131500</v>
      </c>
    </row>
    <row r="103" spans="1:22">
      <c r="A103" s="17"/>
      <c r="B103" s="16" t="s">
        <v>200</v>
      </c>
      <c r="C103" s="17"/>
      <c r="D103" s="47"/>
      <c r="E103" s="17"/>
      <c r="F103" s="17"/>
      <c r="G103" s="63"/>
      <c r="H103" s="62"/>
      <c r="I103" s="62"/>
      <c r="J103" s="63"/>
      <c r="K103" s="62"/>
      <c r="L103" s="62"/>
      <c r="M103" s="63"/>
      <c r="N103" s="63">
        <f t="shared" si="92"/>
        <v>0</v>
      </c>
      <c r="O103" s="63">
        <f t="shared" si="93"/>
        <v>0</v>
      </c>
      <c r="P103" s="63"/>
      <c r="Q103" s="62"/>
      <c r="R103" s="62"/>
      <c r="S103" s="63"/>
      <c r="T103" s="62"/>
      <c r="U103" s="62"/>
      <c r="V103" s="87">
        <f t="shared" si="94"/>
        <v>0</v>
      </c>
    </row>
    <row r="104" spans="1:22">
      <c r="A104" s="17" t="s">
        <v>498</v>
      </c>
      <c r="B104" s="16" t="s">
        <v>499</v>
      </c>
      <c r="C104" s="17" t="s">
        <v>498</v>
      </c>
      <c r="D104" s="47">
        <f t="shared" si="91"/>
        <v>0</v>
      </c>
      <c r="E104" s="17"/>
      <c r="F104" s="17"/>
      <c r="G104" s="63">
        <f t="shared" ref="G104:G106" si="145">SUM(H104+I104)</f>
        <v>0</v>
      </c>
      <c r="H104" s="62"/>
      <c r="I104" s="62"/>
      <c r="J104" s="63">
        <f t="shared" ref="J104:J106" si="146">SUM(K104+L104)</f>
        <v>0</v>
      </c>
      <c r="K104" s="62"/>
      <c r="L104" s="62"/>
      <c r="M104" s="63">
        <f t="shared" ref="M104:M106" si="147">SUM(N104+O104)</f>
        <v>0</v>
      </c>
      <c r="N104" s="63">
        <f t="shared" si="92"/>
        <v>0</v>
      </c>
      <c r="O104" s="63">
        <f t="shared" si="93"/>
        <v>0</v>
      </c>
      <c r="P104" s="63">
        <f t="shared" ref="P104:P106" si="148">SUM(Q104+R104)</f>
        <v>0</v>
      </c>
      <c r="Q104" s="62"/>
      <c r="R104" s="62"/>
      <c r="S104" s="63">
        <f t="shared" ref="S104:S106" si="149">SUM(T104+U104)</f>
        <v>0</v>
      </c>
      <c r="T104" s="62"/>
      <c r="U104" s="62"/>
      <c r="V104" s="87">
        <f t="shared" si="94"/>
        <v>0</v>
      </c>
    </row>
    <row r="105" spans="1:22" ht="20.399999999999999">
      <c r="A105" s="17" t="s">
        <v>500</v>
      </c>
      <c r="B105" s="16" t="s">
        <v>501</v>
      </c>
      <c r="C105" s="17" t="s">
        <v>500</v>
      </c>
      <c r="D105" s="47">
        <f t="shared" si="91"/>
        <v>570392.30000000005</v>
      </c>
      <c r="E105" s="17"/>
      <c r="F105" s="17">
        <v>570392.30000000005</v>
      </c>
      <c r="G105" s="63">
        <f t="shared" si="145"/>
        <v>203500</v>
      </c>
      <c r="H105" s="62"/>
      <c r="I105" s="62">
        <v>203500</v>
      </c>
      <c r="J105" s="63">
        <f t="shared" si="146"/>
        <v>72000</v>
      </c>
      <c r="K105" s="62"/>
      <c r="L105" s="62">
        <v>72000</v>
      </c>
      <c r="M105" s="63">
        <f t="shared" si="147"/>
        <v>-131500</v>
      </c>
      <c r="N105" s="63">
        <f t="shared" si="92"/>
        <v>0</v>
      </c>
      <c r="O105" s="63">
        <f t="shared" si="93"/>
        <v>-131500</v>
      </c>
      <c r="P105" s="63">
        <f t="shared" si="148"/>
        <v>72500</v>
      </c>
      <c r="Q105" s="62"/>
      <c r="R105" s="62">
        <v>72500</v>
      </c>
      <c r="S105" s="63">
        <f t="shared" si="149"/>
        <v>72000</v>
      </c>
      <c r="T105" s="62"/>
      <c r="U105" s="62">
        <v>72000</v>
      </c>
      <c r="V105" s="87">
        <f t="shared" si="94"/>
        <v>-131500</v>
      </c>
    </row>
    <row r="106" spans="1:22" s="5" customFormat="1" ht="20.399999999999999">
      <c r="A106" s="9" t="s">
        <v>502</v>
      </c>
      <c r="B106" s="14" t="s">
        <v>503</v>
      </c>
      <c r="C106" s="9" t="s">
        <v>368</v>
      </c>
      <c r="D106" s="47">
        <f t="shared" si="91"/>
        <v>36540.199999999997</v>
      </c>
      <c r="E106" s="9">
        <f>SUM(E108:E110)</f>
        <v>0</v>
      </c>
      <c r="F106" s="47">
        <f>SUM(F108:F110)</f>
        <v>36540.199999999997</v>
      </c>
      <c r="G106" s="63">
        <f t="shared" si="145"/>
        <v>28000</v>
      </c>
      <c r="H106" s="63">
        <f>SUM(H108:H110)</f>
        <v>0</v>
      </c>
      <c r="I106" s="63">
        <f>SUM(I108:I110)</f>
        <v>28000</v>
      </c>
      <c r="J106" s="63">
        <f t="shared" si="146"/>
        <v>5000</v>
      </c>
      <c r="K106" s="63">
        <f>SUM(K108:K110)</f>
        <v>0</v>
      </c>
      <c r="L106" s="63">
        <f>SUM(L108:L110)</f>
        <v>5000</v>
      </c>
      <c r="M106" s="63">
        <f t="shared" si="147"/>
        <v>-23000</v>
      </c>
      <c r="N106" s="63">
        <f t="shared" si="92"/>
        <v>0</v>
      </c>
      <c r="O106" s="63">
        <f t="shared" si="93"/>
        <v>-23000</v>
      </c>
      <c r="P106" s="63">
        <f t="shared" si="148"/>
        <v>3000</v>
      </c>
      <c r="Q106" s="63">
        <f>SUM(Q108:Q110)</f>
        <v>0</v>
      </c>
      <c r="R106" s="63">
        <f>SUM(R108:R110)</f>
        <v>3000</v>
      </c>
      <c r="S106" s="63">
        <f t="shared" si="149"/>
        <v>2000</v>
      </c>
      <c r="T106" s="63">
        <f>SUM(T108:T110)</f>
        <v>0</v>
      </c>
      <c r="U106" s="63">
        <f>SUM(U108:U110)</f>
        <v>2000</v>
      </c>
      <c r="V106" s="87">
        <f t="shared" si="94"/>
        <v>-23000</v>
      </c>
    </row>
    <row r="107" spans="1:22">
      <c r="A107" s="17"/>
      <c r="B107" s="16" t="s">
        <v>200</v>
      </c>
      <c r="C107" s="17"/>
      <c r="D107" s="47"/>
      <c r="E107" s="17"/>
      <c r="F107" s="17"/>
      <c r="G107" s="63"/>
      <c r="H107" s="62"/>
      <c r="I107" s="62"/>
      <c r="J107" s="63"/>
      <c r="K107" s="62"/>
      <c r="L107" s="62"/>
      <c r="M107" s="63"/>
      <c r="N107" s="63">
        <f t="shared" si="92"/>
        <v>0</v>
      </c>
      <c r="O107" s="63">
        <f t="shared" si="93"/>
        <v>0</v>
      </c>
      <c r="P107" s="63"/>
      <c r="Q107" s="62"/>
      <c r="R107" s="62"/>
      <c r="S107" s="63"/>
      <c r="T107" s="62"/>
      <c r="U107" s="62"/>
      <c r="V107" s="87">
        <f t="shared" si="94"/>
        <v>0</v>
      </c>
    </row>
    <row r="108" spans="1:22">
      <c r="A108" s="17" t="s">
        <v>504</v>
      </c>
      <c r="B108" s="16" t="s">
        <v>505</v>
      </c>
      <c r="C108" s="17" t="s">
        <v>504</v>
      </c>
      <c r="D108" s="47">
        <f t="shared" si="91"/>
        <v>9640</v>
      </c>
      <c r="E108" s="17"/>
      <c r="F108" s="17">
        <v>9640</v>
      </c>
      <c r="G108" s="63">
        <f t="shared" ref="G108:G111" si="150">SUM(H108+I108)</f>
        <v>0</v>
      </c>
      <c r="H108" s="62"/>
      <c r="I108" s="62"/>
      <c r="J108" s="63">
        <f t="shared" ref="J108:J111" si="151">SUM(K108+L108)</f>
        <v>0</v>
      </c>
      <c r="K108" s="62"/>
      <c r="L108" s="62"/>
      <c r="M108" s="63">
        <f t="shared" ref="M108:M111" si="152">SUM(N108+O108)</f>
        <v>0</v>
      </c>
      <c r="N108" s="63">
        <f t="shared" si="92"/>
        <v>0</v>
      </c>
      <c r="O108" s="63">
        <f t="shared" si="93"/>
        <v>0</v>
      </c>
      <c r="P108" s="63">
        <f t="shared" ref="P108:P111" si="153">SUM(Q108+R108)</f>
        <v>0</v>
      </c>
      <c r="Q108" s="62"/>
      <c r="R108" s="62"/>
      <c r="S108" s="63">
        <f t="shared" ref="S108:S111" si="154">SUM(T108+U108)</f>
        <v>0</v>
      </c>
      <c r="T108" s="62"/>
      <c r="U108" s="62"/>
      <c r="V108" s="87">
        <f t="shared" si="94"/>
        <v>0</v>
      </c>
    </row>
    <row r="109" spans="1:22">
      <c r="A109" s="17" t="s">
        <v>506</v>
      </c>
      <c r="B109" s="16" t="s">
        <v>507</v>
      </c>
      <c r="C109" s="17" t="s">
        <v>506</v>
      </c>
      <c r="D109" s="47">
        <f t="shared" si="91"/>
        <v>26900.2</v>
      </c>
      <c r="E109" s="17"/>
      <c r="F109" s="17">
        <v>26900.2</v>
      </c>
      <c r="G109" s="63">
        <f t="shared" si="150"/>
        <v>28000</v>
      </c>
      <c r="H109" s="62"/>
      <c r="I109" s="62">
        <v>28000</v>
      </c>
      <c r="J109" s="63">
        <f t="shared" si="151"/>
        <v>5000</v>
      </c>
      <c r="K109" s="62"/>
      <c r="L109" s="62">
        <v>5000</v>
      </c>
      <c r="M109" s="63">
        <f t="shared" si="152"/>
        <v>-23000</v>
      </c>
      <c r="N109" s="63">
        <f t="shared" si="92"/>
        <v>0</v>
      </c>
      <c r="O109" s="63">
        <f t="shared" si="93"/>
        <v>-23000</v>
      </c>
      <c r="P109" s="63">
        <f t="shared" si="153"/>
        <v>3000</v>
      </c>
      <c r="Q109" s="62"/>
      <c r="R109" s="62">
        <v>3000</v>
      </c>
      <c r="S109" s="63">
        <f t="shared" si="154"/>
        <v>2000</v>
      </c>
      <c r="T109" s="62"/>
      <c r="U109" s="62">
        <v>2000</v>
      </c>
      <c r="V109" s="87">
        <f t="shared" si="94"/>
        <v>-23000</v>
      </c>
    </row>
    <row r="110" spans="1:22">
      <c r="A110" s="17" t="s">
        <v>508</v>
      </c>
      <c r="B110" s="16" t="s">
        <v>509</v>
      </c>
      <c r="C110" s="17" t="s">
        <v>510</v>
      </c>
      <c r="D110" s="47">
        <f t="shared" si="91"/>
        <v>0</v>
      </c>
      <c r="E110" s="17"/>
      <c r="F110" s="17"/>
      <c r="G110" s="63">
        <f t="shared" si="150"/>
        <v>0</v>
      </c>
      <c r="H110" s="62"/>
      <c r="I110" s="62"/>
      <c r="J110" s="63">
        <f t="shared" si="151"/>
        <v>0</v>
      </c>
      <c r="K110" s="62"/>
      <c r="L110" s="62"/>
      <c r="M110" s="63">
        <f t="shared" si="152"/>
        <v>0</v>
      </c>
      <c r="N110" s="63">
        <f t="shared" si="92"/>
        <v>0</v>
      </c>
      <c r="O110" s="63">
        <f t="shared" si="93"/>
        <v>0</v>
      </c>
      <c r="P110" s="63">
        <f t="shared" si="153"/>
        <v>0</v>
      </c>
      <c r="Q110" s="62"/>
      <c r="R110" s="62"/>
      <c r="S110" s="63">
        <f t="shared" si="154"/>
        <v>0</v>
      </c>
      <c r="T110" s="62"/>
      <c r="U110" s="62"/>
      <c r="V110" s="87">
        <f t="shared" si="94"/>
        <v>0</v>
      </c>
    </row>
    <row r="111" spans="1:22" s="5" customFormat="1">
      <c r="A111" s="9" t="s">
        <v>511</v>
      </c>
      <c r="B111" s="14" t="s">
        <v>512</v>
      </c>
      <c r="C111" s="9" t="s">
        <v>368</v>
      </c>
      <c r="D111" s="47">
        <f t="shared" si="91"/>
        <v>18617</v>
      </c>
      <c r="E111" s="9">
        <f>SUM(E113:E114)</f>
        <v>0</v>
      </c>
      <c r="F111" s="47">
        <f>SUM(F113:F114)</f>
        <v>18617</v>
      </c>
      <c r="G111" s="63">
        <f t="shared" si="150"/>
        <v>13000</v>
      </c>
      <c r="H111" s="63">
        <f>SUM(H113:H114)</f>
        <v>0</v>
      </c>
      <c r="I111" s="63">
        <f>SUM(I113:I114)</f>
        <v>13000</v>
      </c>
      <c r="J111" s="63">
        <f t="shared" si="151"/>
        <v>7000</v>
      </c>
      <c r="K111" s="63">
        <f>SUM(K113:K114)</f>
        <v>0</v>
      </c>
      <c r="L111" s="63">
        <f>SUM(L113:L114)</f>
        <v>7000</v>
      </c>
      <c r="M111" s="63">
        <f t="shared" si="152"/>
        <v>-6000</v>
      </c>
      <c r="N111" s="63">
        <f t="shared" si="92"/>
        <v>0</v>
      </c>
      <c r="O111" s="63">
        <f t="shared" si="93"/>
        <v>-6000</v>
      </c>
      <c r="P111" s="63">
        <f t="shared" si="153"/>
        <v>6500</v>
      </c>
      <c r="Q111" s="63">
        <f>SUM(Q113:Q114)</f>
        <v>0</v>
      </c>
      <c r="R111" s="63">
        <f>SUM(R113:R114)</f>
        <v>6500</v>
      </c>
      <c r="S111" s="63">
        <f t="shared" si="154"/>
        <v>6000</v>
      </c>
      <c r="T111" s="63">
        <f>SUM(T113:T114)</f>
        <v>0</v>
      </c>
      <c r="U111" s="63">
        <f>SUM(U113:U114)</f>
        <v>6000</v>
      </c>
      <c r="V111" s="87">
        <f t="shared" si="94"/>
        <v>-6000</v>
      </c>
    </row>
    <row r="112" spans="1:22">
      <c r="A112" s="17"/>
      <c r="B112" s="16" t="s">
        <v>200</v>
      </c>
      <c r="C112" s="17"/>
      <c r="D112" s="47"/>
      <c r="E112" s="17"/>
      <c r="F112" s="17"/>
      <c r="G112" s="63"/>
      <c r="H112" s="62"/>
      <c r="I112" s="62"/>
      <c r="J112" s="63"/>
      <c r="K112" s="62"/>
      <c r="L112" s="62"/>
      <c r="M112" s="63"/>
      <c r="N112" s="63">
        <f t="shared" si="92"/>
        <v>0</v>
      </c>
      <c r="O112" s="63">
        <f t="shared" si="93"/>
        <v>0</v>
      </c>
      <c r="P112" s="63"/>
      <c r="Q112" s="62"/>
      <c r="R112" s="62"/>
      <c r="S112" s="63"/>
      <c r="T112" s="62"/>
      <c r="U112" s="62"/>
      <c r="V112" s="87">
        <f t="shared" si="94"/>
        <v>0</v>
      </c>
    </row>
    <row r="113" spans="1:23" s="51" customFormat="1" ht="21.6">
      <c r="A113" s="76">
        <v>5133</v>
      </c>
      <c r="B113" s="77" t="s">
        <v>600</v>
      </c>
      <c r="C113" s="84" t="s">
        <v>601</v>
      </c>
      <c r="D113" s="48">
        <f t="shared" si="91"/>
        <v>500</v>
      </c>
      <c r="E113" s="17"/>
      <c r="F113" s="17">
        <v>500</v>
      </c>
      <c r="G113" s="63">
        <f t="shared" ref="G113:G115" si="155">SUM(H113+I113)</f>
        <v>2000</v>
      </c>
      <c r="H113" s="62"/>
      <c r="I113" s="62">
        <v>2000</v>
      </c>
      <c r="J113" s="63">
        <f t="shared" ref="J113:J115" si="156">SUM(K113+L113)</f>
        <v>0</v>
      </c>
      <c r="K113" s="62"/>
      <c r="L113" s="62"/>
      <c r="M113" s="63">
        <f t="shared" ref="M113:M115" si="157">SUM(N113+O113)</f>
        <v>-2000</v>
      </c>
      <c r="N113" s="63">
        <f t="shared" si="92"/>
        <v>0</v>
      </c>
      <c r="O113" s="63">
        <f t="shared" si="93"/>
        <v>-2000</v>
      </c>
      <c r="P113" s="63">
        <f t="shared" ref="P113:P115" si="158">SUM(Q113+R113)</f>
        <v>0</v>
      </c>
      <c r="Q113" s="62"/>
      <c r="R113" s="62"/>
      <c r="S113" s="63">
        <f t="shared" ref="S113:S115" si="159">SUM(T113+U113)</f>
        <v>0</v>
      </c>
      <c r="T113" s="62"/>
      <c r="U113" s="62"/>
      <c r="V113" s="88">
        <f t="shared" si="94"/>
        <v>-2000</v>
      </c>
    </row>
    <row r="114" spans="1:23">
      <c r="A114" s="17" t="s">
        <v>513</v>
      </c>
      <c r="B114" s="16" t="s">
        <v>514</v>
      </c>
      <c r="C114" s="17" t="s">
        <v>513</v>
      </c>
      <c r="D114" s="47">
        <f t="shared" si="91"/>
        <v>18117</v>
      </c>
      <c r="E114" s="17"/>
      <c r="F114" s="17">
        <v>18117</v>
      </c>
      <c r="G114" s="63">
        <f t="shared" si="155"/>
        <v>11000</v>
      </c>
      <c r="H114" s="62"/>
      <c r="I114" s="62">
        <v>11000</v>
      </c>
      <c r="J114" s="63">
        <f t="shared" si="156"/>
        <v>7000</v>
      </c>
      <c r="K114" s="62"/>
      <c r="L114" s="62">
        <v>7000</v>
      </c>
      <c r="M114" s="63">
        <f t="shared" si="157"/>
        <v>-4000</v>
      </c>
      <c r="N114" s="63">
        <f t="shared" si="92"/>
        <v>0</v>
      </c>
      <c r="O114" s="63">
        <f t="shared" si="93"/>
        <v>-4000</v>
      </c>
      <c r="P114" s="63">
        <f t="shared" si="158"/>
        <v>6500</v>
      </c>
      <c r="Q114" s="62"/>
      <c r="R114" s="62">
        <v>6500</v>
      </c>
      <c r="S114" s="63">
        <f t="shared" si="159"/>
        <v>6000</v>
      </c>
      <c r="T114" s="62"/>
      <c r="U114" s="62">
        <v>6000</v>
      </c>
      <c r="V114" s="87">
        <f t="shared" si="94"/>
        <v>-4000</v>
      </c>
    </row>
    <row r="115" spans="1:23" s="5" customFormat="1" ht="20.399999999999999">
      <c r="A115" s="9" t="s">
        <v>515</v>
      </c>
      <c r="B115" s="14" t="s">
        <v>516</v>
      </c>
      <c r="C115" s="9" t="s">
        <v>368</v>
      </c>
      <c r="D115" s="47">
        <f t="shared" si="91"/>
        <v>-224718.5</v>
      </c>
      <c r="E115" s="9">
        <f>SUM(E117+E121)</f>
        <v>0</v>
      </c>
      <c r="F115" s="47">
        <f>SUM(F117+F121)</f>
        <v>-224718.5</v>
      </c>
      <c r="G115" s="63">
        <f t="shared" si="155"/>
        <v>-200000</v>
      </c>
      <c r="H115" s="63">
        <f>SUM(H117+H121)</f>
        <v>0</v>
      </c>
      <c r="I115" s="63">
        <f>SUM(I117+I121)</f>
        <v>-200000</v>
      </c>
      <c r="J115" s="63">
        <f t="shared" si="156"/>
        <v>-84000</v>
      </c>
      <c r="K115" s="63">
        <f>SUM(K117+K121)</f>
        <v>0</v>
      </c>
      <c r="L115" s="63">
        <f>SUM(L117+L121)</f>
        <v>-84000</v>
      </c>
      <c r="M115" s="63">
        <f t="shared" si="157"/>
        <v>116000</v>
      </c>
      <c r="N115" s="63">
        <f t="shared" si="92"/>
        <v>0</v>
      </c>
      <c r="O115" s="63">
        <f t="shared" si="93"/>
        <v>116000</v>
      </c>
      <c r="P115" s="63">
        <f t="shared" si="158"/>
        <v>-82000</v>
      </c>
      <c r="Q115" s="63">
        <f>SUM(Q117+Q121)</f>
        <v>0</v>
      </c>
      <c r="R115" s="63">
        <f>SUM(R117+R121)</f>
        <v>-82000</v>
      </c>
      <c r="S115" s="63">
        <f t="shared" si="159"/>
        <v>-80000</v>
      </c>
      <c r="T115" s="63">
        <f>SUM(T117+T121)</f>
        <v>0</v>
      </c>
      <c r="U115" s="63">
        <f>SUM(U117+U121)</f>
        <v>-80000</v>
      </c>
      <c r="V115" s="87">
        <f t="shared" si="94"/>
        <v>116000</v>
      </c>
    </row>
    <row r="116" spans="1:23">
      <c r="A116" s="17"/>
      <c r="B116" s="16" t="s">
        <v>5</v>
      </c>
      <c r="C116" s="17"/>
      <c r="D116" s="47"/>
      <c r="E116" s="17"/>
      <c r="F116" s="17"/>
      <c r="G116" s="63"/>
      <c r="H116" s="62"/>
      <c r="I116" s="62"/>
      <c r="J116" s="63"/>
      <c r="K116" s="62"/>
      <c r="L116" s="62"/>
      <c r="M116" s="63"/>
      <c r="N116" s="63">
        <f t="shared" si="92"/>
        <v>0</v>
      </c>
      <c r="O116" s="63">
        <f t="shared" si="93"/>
        <v>0</v>
      </c>
      <c r="P116" s="63"/>
      <c r="Q116" s="62"/>
      <c r="R116" s="62"/>
      <c r="S116" s="63"/>
      <c r="T116" s="62"/>
      <c r="U116" s="62"/>
      <c r="V116" s="87">
        <f t="shared" si="94"/>
        <v>0</v>
      </c>
    </row>
    <row r="117" spans="1:23" s="5" customFormat="1" ht="20.399999999999999">
      <c r="A117" s="9" t="s">
        <v>517</v>
      </c>
      <c r="B117" s="14" t="s">
        <v>518</v>
      </c>
      <c r="C117" s="9" t="s">
        <v>368</v>
      </c>
      <c r="D117" s="47">
        <f t="shared" si="91"/>
        <v>-21528.9</v>
      </c>
      <c r="E117" s="9">
        <f>SUM(E119:E120)</f>
        <v>0</v>
      </c>
      <c r="F117" s="47">
        <f>SUM(F119:F120)</f>
        <v>-21528.9</v>
      </c>
      <c r="G117" s="63">
        <f t="shared" ref="G117" si="160">SUM(H117+I117)</f>
        <v>-30000</v>
      </c>
      <c r="H117" s="63">
        <f>SUM(H119:H120)</f>
        <v>0</v>
      </c>
      <c r="I117" s="63">
        <f>SUM(I119:I120)</f>
        <v>-30000</v>
      </c>
      <c r="J117" s="63">
        <f t="shared" ref="J117" si="161">SUM(K117+L117)</f>
        <v>-14000</v>
      </c>
      <c r="K117" s="63">
        <f>SUM(K119:K120)</f>
        <v>0</v>
      </c>
      <c r="L117" s="63">
        <f>SUM(L119:L120)</f>
        <v>-14000</v>
      </c>
      <c r="M117" s="63">
        <f t="shared" ref="M117" si="162">SUM(N117+O117)</f>
        <v>16000</v>
      </c>
      <c r="N117" s="63">
        <f t="shared" si="92"/>
        <v>0</v>
      </c>
      <c r="O117" s="63">
        <f t="shared" si="93"/>
        <v>16000</v>
      </c>
      <c r="P117" s="63">
        <f t="shared" ref="P117" si="163">SUM(Q117+R117)</f>
        <v>-12000</v>
      </c>
      <c r="Q117" s="63">
        <f>SUM(Q119:Q120)</f>
        <v>0</v>
      </c>
      <c r="R117" s="63">
        <f>SUM(R119:R120)</f>
        <v>-12000</v>
      </c>
      <c r="S117" s="63">
        <f t="shared" ref="S117" si="164">SUM(T117+U117)</f>
        <v>-10000</v>
      </c>
      <c r="T117" s="63">
        <f>SUM(T119:T120)</f>
        <v>0</v>
      </c>
      <c r="U117" s="63">
        <f>SUM(U119:U120)</f>
        <v>-10000</v>
      </c>
      <c r="V117" s="87">
        <f t="shared" si="94"/>
        <v>16000</v>
      </c>
    </row>
    <row r="118" spans="1:23">
      <c r="A118" s="17"/>
      <c r="B118" s="16" t="s">
        <v>5</v>
      </c>
      <c r="C118" s="17"/>
      <c r="D118" s="47"/>
      <c r="E118" s="17"/>
      <c r="F118" s="17"/>
      <c r="G118" s="63"/>
      <c r="H118" s="62"/>
      <c r="I118" s="62"/>
      <c r="J118" s="63"/>
      <c r="K118" s="62"/>
      <c r="L118" s="62"/>
      <c r="M118" s="63"/>
      <c r="N118" s="63">
        <f t="shared" si="92"/>
        <v>0</v>
      </c>
      <c r="O118" s="63">
        <f t="shared" si="93"/>
        <v>0</v>
      </c>
      <c r="P118" s="63"/>
      <c r="Q118" s="62"/>
      <c r="R118" s="62"/>
      <c r="S118" s="63"/>
      <c r="T118" s="62"/>
      <c r="U118" s="62"/>
      <c r="V118" s="87">
        <f t="shared" si="94"/>
        <v>0</v>
      </c>
    </row>
    <row r="119" spans="1:23">
      <c r="A119" s="17" t="s">
        <v>519</v>
      </c>
      <c r="B119" s="16" t="s">
        <v>520</v>
      </c>
      <c r="C119" s="17" t="s">
        <v>521</v>
      </c>
      <c r="D119" s="47">
        <f t="shared" si="91"/>
        <v>0</v>
      </c>
      <c r="E119" s="17"/>
      <c r="F119" s="17"/>
      <c r="G119" s="63">
        <f t="shared" ref="G119:G121" si="165">SUM(H119+I119)</f>
        <v>0</v>
      </c>
      <c r="H119" s="62"/>
      <c r="I119" s="62"/>
      <c r="J119" s="63">
        <f t="shared" ref="J119:J121" si="166">SUM(K119+L119)</f>
        <v>0</v>
      </c>
      <c r="K119" s="62"/>
      <c r="L119" s="62"/>
      <c r="M119" s="63">
        <f t="shared" ref="M119:M121" si="167">SUM(N119+O119)</f>
        <v>0</v>
      </c>
      <c r="N119" s="63">
        <f t="shared" si="92"/>
        <v>0</v>
      </c>
      <c r="O119" s="63">
        <f t="shared" si="93"/>
        <v>0</v>
      </c>
      <c r="P119" s="63">
        <f t="shared" ref="P119:P121" si="168">SUM(Q119+R119)</f>
        <v>0</v>
      </c>
      <c r="Q119" s="62"/>
      <c r="R119" s="62"/>
      <c r="S119" s="63">
        <f t="shared" ref="S119:S121" si="169">SUM(T119+U119)</f>
        <v>0</v>
      </c>
      <c r="T119" s="62"/>
      <c r="U119" s="62"/>
      <c r="V119" s="87">
        <f t="shared" si="94"/>
        <v>0</v>
      </c>
    </row>
    <row r="120" spans="1:23" s="51" customFormat="1" ht="21.6">
      <c r="A120" s="85" t="s">
        <v>602</v>
      </c>
      <c r="B120" s="86" t="s">
        <v>603</v>
      </c>
      <c r="C120" s="84" t="s">
        <v>604</v>
      </c>
      <c r="D120" s="48">
        <f t="shared" si="91"/>
        <v>-21528.9</v>
      </c>
      <c r="E120" s="17"/>
      <c r="F120" s="17">
        <v>-21528.9</v>
      </c>
      <c r="G120" s="63">
        <f t="shared" si="165"/>
        <v>-30000</v>
      </c>
      <c r="H120" s="62"/>
      <c r="I120" s="62">
        <v>-30000</v>
      </c>
      <c r="J120" s="63">
        <f t="shared" si="166"/>
        <v>-14000</v>
      </c>
      <c r="K120" s="62"/>
      <c r="L120" s="62">
        <v>-14000</v>
      </c>
      <c r="M120" s="63">
        <f t="shared" si="167"/>
        <v>16000</v>
      </c>
      <c r="N120" s="63">
        <f t="shared" si="92"/>
        <v>0</v>
      </c>
      <c r="O120" s="63">
        <f t="shared" si="93"/>
        <v>16000</v>
      </c>
      <c r="P120" s="63">
        <f t="shared" si="168"/>
        <v>-12000</v>
      </c>
      <c r="Q120" s="62"/>
      <c r="R120" s="62">
        <v>-12000</v>
      </c>
      <c r="S120" s="63">
        <f t="shared" si="169"/>
        <v>-10000</v>
      </c>
      <c r="T120" s="62"/>
      <c r="U120" s="62">
        <v>-10000</v>
      </c>
      <c r="V120" s="88">
        <f t="shared" si="94"/>
        <v>16000</v>
      </c>
    </row>
    <row r="121" spans="1:23" s="5" customFormat="1" ht="20.399999999999999">
      <c r="A121" s="9" t="s">
        <v>523</v>
      </c>
      <c r="B121" s="14" t="s">
        <v>524</v>
      </c>
      <c r="C121" s="9" t="s">
        <v>368</v>
      </c>
      <c r="D121" s="47">
        <f t="shared" si="91"/>
        <v>-203189.6</v>
      </c>
      <c r="E121" s="9">
        <f>SUM(E123)</f>
        <v>0</v>
      </c>
      <c r="F121" s="47">
        <f>SUM(F123)</f>
        <v>-203189.6</v>
      </c>
      <c r="G121" s="63">
        <f t="shared" si="165"/>
        <v>-170000</v>
      </c>
      <c r="H121" s="63">
        <f>SUM(H123)</f>
        <v>0</v>
      </c>
      <c r="I121" s="63">
        <f>SUM(I123)</f>
        <v>-170000</v>
      </c>
      <c r="J121" s="63">
        <f t="shared" si="166"/>
        <v>-70000</v>
      </c>
      <c r="K121" s="63">
        <f>SUM(K123)</f>
        <v>0</v>
      </c>
      <c r="L121" s="63">
        <f>SUM(L123)</f>
        <v>-70000</v>
      </c>
      <c r="M121" s="63">
        <f t="shared" si="167"/>
        <v>100000</v>
      </c>
      <c r="N121" s="63">
        <f t="shared" si="92"/>
        <v>0</v>
      </c>
      <c r="O121" s="63">
        <f t="shared" si="93"/>
        <v>100000</v>
      </c>
      <c r="P121" s="63">
        <f t="shared" si="168"/>
        <v>-70000</v>
      </c>
      <c r="Q121" s="63">
        <f>SUM(Q123)</f>
        <v>0</v>
      </c>
      <c r="R121" s="63">
        <f>SUM(R123)</f>
        <v>-70000</v>
      </c>
      <c r="S121" s="63">
        <f t="shared" si="169"/>
        <v>-70000</v>
      </c>
      <c r="T121" s="63">
        <f>SUM(T123)</f>
        <v>0</v>
      </c>
      <c r="U121" s="63">
        <f>SUM(U123)</f>
        <v>-70000</v>
      </c>
      <c r="V121" s="87">
        <f t="shared" si="94"/>
        <v>100000</v>
      </c>
    </row>
    <row r="122" spans="1:23">
      <c r="A122" s="17"/>
      <c r="B122" s="16" t="s">
        <v>5</v>
      </c>
      <c r="C122" s="17"/>
      <c r="D122" s="47"/>
      <c r="E122" s="17"/>
      <c r="F122" s="17"/>
      <c r="G122" s="63"/>
      <c r="H122" s="62"/>
      <c r="I122" s="62"/>
      <c r="J122" s="63"/>
      <c r="K122" s="62"/>
      <c r="L122" s="62"/>
      <c r="M122" s="63"/>
      <c r="N122" s="63">
        <f t="shared" si="92"/>
        <v>0</v>
      </c>
      <c r="O122" s="63">
        <f t="shared" si="93"/>
        <v>0</v>
      </c>
      <c r="P122" s="63"/>
      <c r="Q122" s="62"/>
      <c r="R122" s="62"/>
      <c r="S122" s="63"/>
      <c r="T122" s="62"/>
      <c r="U122" s="62"/>
      <c r="V122" s="87">
        <f t="shared" si="94"/>
        <v>0</v>
      </c>
    </row>
    <row r="123" spans="1:23">
      <c r="A123" s="17" t="s">
        <v>525</v>
      </c>
      <c r="B123" s="16" t="s">
        <v>526</v>
      </c>
      <c r="C123" s="17" t="s">
        <v>527</v>
      </c>
      <c r="D123" s="47">
        <f t="shared" si="91"/>
        <v>-203189.6</v>
      </c>
      <c r="E123" s="17"/>
      <c r="F123" s="17">
        <v>-203189.6</v>
      </c>
      <c r="G123" s="63">
        <f t="shared" ref="G123" si="170">SUM(H123+I123)</f>
        <v>-170000</v>
      </c>
      <c r="H123" s="62"/>
      <c r="I123" s="62">
        <v>-170000</v>
      </c>
      <c r="J123" s="63">
        <f t="shared" ref="J123" si="171">SUM(K123+L123)</f>
        <v>-70000</v>
      </c>
      <c r="K123" s="62"/>
      <c r="L123" s="62">
        <v>-70000</v>
      </c>
      <c r="M123" s="63">
        <f t="shared" ref="M123" si="172">SUM(N123+O123)</f>
        <v>100000</v>
      </c>
      <c r="N123" s="63">
        <f t="shared" si="92"/>
        <v>0</v>
      </c>
      <c r="O123" s="63">
        <f t="shared" si="93"/>
        <v>100000</v>
      </c>
      <c r="P123" s="63">
        <f t="shared" ref="P123" si="173">SUM(Q123+R123)</f>
        <v>-70000</v>
      </c>
      <c r="Q123" s="62"/>
      <c r="R123" s="62">
        <v>-70000</v>
      </c>
      <c r="S123" s="63">
        <f t="shared" ref="S123" si="174">SUM(T123+U123)</f>
        <v>-70000</v>
      </c>
      <c r="T123" s="62"/>
      <c r="U123" s="62">
        <v>-70000</v>
      </c>
      <c r="V123" s="87">
        <f t="shared" si="94"/>
        <v>100000</v>
      </c>
    </row>
    <row r="124" spans="1:23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>
      <c r="C125" s="3"/>
      <c r="D125" s="3"/>
      <c r="E125" s="3"/>
      <c r="F125" s="3"/>
      <c r="G125" s="3"/>
      <c r="H125" s="187" t="s">
        <v>647</v>
      </c>
      <c r="I125" s="187"/>
      <c r="J125" s="187"/>
      <c r="K125" s="187"/>
      <c r="L125" s="187"/>
      <c r="M125" s="187"/>
      <c r="N125" s="187"/>
      <c r="O125" s="187"/>
      <c r="P125" s="3"/>
      <c r="Q125" s="3"/>
      <c r="R125" s="3"/>
      <c r="S125" s="3"/>
      <c r="T125" s="3"/>
      <c r="U125" s="3"/>
    </row>
    <row r="126" spans="1:23">
      <c r="C126" s="3"/>
      <c r="D126" s="3"/>
      <c r="E126" s="3"/>
      <c r="F126" s="3"/>
      <c r="G126" s="3"/>
      <c r="H126" s="187"/>
      <c r="I126" s="187"/>
      <c r="J126" s="187"/>
      <c r="K126" s="187"/>
      <c r="L126" s="187"/>
      <c r="M126" s="187"/>
      <c r="N126" s="187"/>
      <c r="O126" s="187"/>
      <c r="P126" s="3"/>
      <c r="Q126" s="3"/>
      <c r="R126" s="3"/>
      <c r="S126" s="3"/>
      <c r="T126" s="3"/>
      <c r="U126" s="3"/>
    </row>
    <row r="127" spans="1:23">
      <c r="C127" s="3"/>
      <c r="D127" s="3"/>
      <c r="E127" s="3"/>
      <c r="F127" s="3"/>
      <c r="G127" s="3"/>
      <c r="H127" s="187"/>
      <c r="I127" s="187"/>
      <c r="J127" s="187"/>
      <c r="K127" s="187"/>
      <c r="L127" s="187"/>
      <c r="M127" s="187"/>
      <c r="N127" s="187"/>
      <c r="O127" s="187"/>
      <c r="P127" s="3"/>
      <c r="Q127" s="3"/>
      <c r="R127" s="3"/>
      <c r="S127" s="3"/>
      <c r="T127" s="3"/>
      <c r="U127" s="3"/>
    </row>
    <row r="128" spans="1:23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3:2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</sheetData>
  <mergeCells count="25">
    <mergeCell ref="H125:O127"/>
    <mergeCell ref="P4:R4"/>
    <mergeCell ref="S4:U4"/>
    <mergeCell ref="J5:J6"/>
    <mergeCell ref="K5:L5"/>
    <mergeCell ref="P5:P6"/>
    <mergeCell ref="Q5:R5"/>
    <mergeCell ref="N5:O5"/>
    <mergeCell ref="J4:L4"/>
    <mergeCell ref="D4:F4"/>
    <mergeCell ref="G4:I4"/>
    <mergeCell ref="V5:V6"/>
    <mergeCell ref="T1:V1"/>
    <mergeCell ref="A2:U2"/>
    <mergeCell ref="A4:A6"/>
    <mergeCell ref="B4:B6"/>
    <mergeCell ref="C4:C6"/>
    <mergeCell ref="S5:S6"/>
    <mergeCell ref="T5:U5"/>
    <mergeCell ref="M4:O4"/>
    <mergeCell ref="M5:M6"/>
    <mergeCell ref="D5:D6"/>
    <mergeCell ref="E5:F5"/>
    <mergeCell ref="G5:G6"/>
    <mergeCell ref="H5:I5"/>
  </mergeCells>
  <pageMargins left="0.2" right="0.2" top="0.2" bottom="0.2" header="0.2" footer="0.2"/>
  <pageSetup paperSize="9" scale="59" orientation="landscape" verticalDpi="0" r:id="rId1"/>
  <rowBreaks count="2" manualBreakCount="2">
    <brk id="61" max="21" man="1"/>
    <brk id="11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60" zoomScaleNormal="120" workbookViewId="0">
      <selection activeCell="H38" sqref="H38:P42"/>
    </sheetView>
  </sheetViews>
  <sheetFormatPr defaultRowHeight="10.199999999999999"/>
  <cols>
    <col min="1" max="1" width="6.85546875" style="2" customWidth="1"/>
    <col min="2" max="2" width="34.7109375" style="3" customWidth="1"/>
    <col min="3" max="3" width="7.42578125" style="2" customWidth="1"/>
    <col min="4" max="9" width="10.28515625" style="2" customWidth="1"/>
    <col min="10" max="10" width="13.140625" style="1" customWidth="1"/>
    <col min="11" max="11" width="13.28515625" style="1" customWidth="1"/>
    <col min="12" max="16" width="12.28515625" style="1" customWidth="1"/>
    <col min="17" max="18" width="14.28515625" style="1" customWidth="1"/>
    <col min="19" max="19" width="13.140625" style="1" customWidth="1"/>
    <col min="20" max="21" width="14.42578125" style="1" customWidth="1"/>
    <col min="22" max="22" width="23.42578125" customWidth="1"/>
  </cols>
  <sheetData>
    <row r="1" spans="1:23" ht="15">
      <c r="L1" s="4"/>
      <c r="M1" s="4"/>
      <c r="N1" s="4"/>
      <c r="O1" s="4"/>
      <c r="R1" s="4"/>
      <c r="V1" s="44" t="s">
        <v>577</v>
      </c>
      <c r="W1" s="45"/>
    </row>
    <row r="2" spans="1:23" ht="15">
      <c r="A2" s="169" t="s">
        <v>645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3" ht="10.8" thickBot="1">
      <c r="A3" s="22"/>
      <c r="B3" s="23"/>
      <c r="C3" s="22"/>
      <c r="D3" s="22"/>
      <c r="E3" s="22"/>
      <c r="F3" s="22"/>
      <c r="G3" s="22"/>
      <c r="H3" s="22"/>
      <c r="I3" s="2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V3" s="25" t="s">
        <v>0</v>
      </c>
    </row>
    <row r="4" spans="1:23" ht="22.2" customHeight="1">
      <c r="A4" s="158" t="s">
        <v>1</v>
      </c>
      <c r="B4" s="161" t="s">
        <v>363</v>
      </c>
      <c r="C4" s="160" t="s">
        <v>364</v>
      </c>
      <c r="D4" s="150" t="s">
        <v>580</v>
      </c>
      <c r="E4" s="150"/>
      <c r="F4" s="150"/>
      <c r="G4" s="150" t="s">
        <v>581</v>
      </c>
      <c r="H4" s="150"/>
      <c r="I4" s="150"/>
      <c r="J4" s="150" t="s">
        <v>183</v>
      </c>
      <c r="K4" s="150"/>
      <c r="L4" s="150"/>
      <c r="M4" s="152" t="s">
        <v>582</v>
      </c>
      <c r="N4" s="152"/>
      <c r="O4" s="152"/>
      <c r="P4" s="150" t="s">
        <v>184</v>
      </c>
      <c r="Q4" s="150"/>
      <c r="R4" s="150"/>
      <c r="S4" s="150" t="s">
        <v>185</v>
      </c>
      <c r="T4" s="150"/>
      <c r="U4" s="150"/>
      <c r="V4" s="40" t="s">
        <v>583</v>
      </c>
    </row>
    <row r="5" spans="1:23">
      <c r="A5" s="159"/>
      <c r="B5" s="162"/>
      <c r="C5" s="151"/>
      <c r="D5" s="151" t="s">
        <v>4</v>
      </c>
      <c r="E5" s="151" t="s">
        <v>5</v>
      </c>
      <c r="F5" s="151"/>
      <c r="G5" s="151" t="s">
        <v>4</v>
      </c>
      <c r="H5" s="151" t="s">
        <v>5</v>
      </c>
      <c r="I5" s="151"/>
      <c r="J5" s="151" t="s">
        <v>4</v>
      </c>
      <c r="K5" s="151" t="s">
        <v>5</v>
      </c>
      <c r="L5" s="151"/>
      <c r="M5" s="151" t="s">
        <v>4</v>
      </c>
      <c r="N5" s="151" t="s">
        <v>5</v>
      </c>
      <c r="O5" s="151"/>
      <c r="P5" s="151" t="s">
        <v>4</v>
      </c>
      <c r="Q5" s="151" t="s">
        <v>5</v>
      </c>
      <c r="R5" s="151"/>
      <c r="S5" s="151" t="s">
        <v>4</v>
      </c>
      <c r="T5" s="151" t="s">
        <v>5</v>
      </c>
      <c r="U5" s="151"/>
      <c r="V5" s="145" t="s">
        <v>584</v>
      </c>
    </row>
    <row r="6" spans="1:23" ht="20.399999999999999">
      <c r="A6" s="159"/>
      <c r="B6" s="162"/>
      <c r="C6" s="151"/>
      <c r="D6" s="151"/>
      <c r="E6" s="59" t="s">
        <v>6</v>
      </c>
      <c r="F6" s="59" t="s">
        <v>7</v>
      </c>
      <c r="G6" s="151"/>
      <c r="H6" s="59" t="s">
        <v>6</v>
      </c>
      <c r="I6" s="59" t="s">
        <v>7</v>
      </c>
      <c r="J6" s="151"/>
      <c r="K6" s="59" t="s">
        <v>6</v>
      </c>
      <c r="L6" s="59" t="s">
        <v>7</v>
      </c>
      <c r="M6" s="151"/>
      <c r="N6" s="59" t="s">
        <v>6</v>
      </c>
      <c r="O6" s="59" t="s">
        <v>7</v>
      </c>
      <c r="P6" s="151"/>
      <c r="Q6" s="59" t="s">
        <v>6</v>
      </c>
      <c r="R6" s="59" t="s">
        <v>7</v>
      </c>
      <c r="S6" s="151"/>
      <c r="T6" s="59" t="s">
        <v>6</v>
      </c>
      <c r="U6" s="59" t="s">
        <v>7</v>
      </c>
      <c r="V6" s="145"/>
    </row>
    <row r="7" spans="1:23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11">
        <v>22</v>
      </c>
    </row>
    <row r="8" spans="1:23" s="5" customFormat="1">
      <c r="A8" s="54" t="s">
        <v>528</v>
      </c>
      <c r="B8" s="31" t="s">
        <v>529</v>
      </c>
      <c r="C8" s="53" t="s">
        <v>10</v>
      </c>
      <c r="D8" s="53">
        <f>SUM(E8+F8)</f>
        <v>355526.5</v>
      </c>
      <c r="E8" s="53">
        <f t="shared" ref="E8:F8" si="0">SUM(E10)</f>
        <v>14369.7</v>
      </c>
      <c r="F8" s="53">
        <f t="shared" si="0"/>
        <v>341156.8</v>
      </c>
      <c r="G8" s="53">
        <f>SUM(H8+I8)</f>
        <v>373844.60000000003</v>
      </c>
      <c r="H8" s="53">
        <f t="shared" ref="H8:I8" si="1">SUM(H10)</f>
        <v>9687.2999999999993</v>
      </c>
      <c r="I8" s="53">
        <f t="shared" si="1"/>
        <v>364157.30000000005</v>
      </c>
      <c r="J8" s="53">
        <f>SUM(K8+L8)</f>
        <v>0</v>
      </c>
      <c r="K8" s="53">
        <f t="shared" ref="K8:L8" si="2">SUM(K10)</f>
        <v>0</v>
      </c>
      <c r="L8" s="53">
        <f t="shared" si="2"/>
        <v>0</v>
      </c>
      <c r="M8" s="53">
        <f>SUM(N8+O8)</f>
        <v>-373844.60000000003</v>
      </c>
      <c r="N8" s="53">
        <f>SUM(K8-H8)</f>
        <v>-9687.2999999999993</v>
      </c>
      <c r="O8" s="53">
        <f>SUM(L8-I8)</f>
        <v>-364157.30000000005</v>
      </c>
      <c r="P8" s="53">
        <f>SUM(Q8+R8)</f>
        <v>0</v>
      </c>
      <c r="Q8" s="53">
        <f t="shared" ref="Q8:R8" si="3">SUM(Q10)</f>
        <v>0</v>
      </c>
      <c r="R8" s="53">
        <f t="shared" si="3"/>
        <v>0</v>
      </c>
      <c r="S8" s="53">
        <f>SUM(T8+U8)</f>
        <v>0</v>
      </c>
      <c r="T8" s="53">
        <f t="shared" ref="T8:U8" si="4">SUM(T10)</f>
        <v>0</v>
      </c>
      <c r="U8" s="53">
        <f t="shared" si="4"/>
        <v>0</v>
      </c>
      <c r="V8" s="41">
        <f>SUM(J8-G8)</f>
        <v>-373844.60000000003</v>
      </c>
    </row>
    <row r="9" spans="1:23">
      <c r="A9" s="60"/>
      <c r="B9" s="16" t="s">
        <v>5</v>
      </c>
      <c r="C9" s="17"/>
      <c r="D9" s="53"/>
      <c r="E9" s="17"/>
      <c r="F9" s="17"/>
      <c r="G9" s="53"/>
      <c r="H9" s="17"/>
      <c r="I9" s="17"/>
      <c r="J9" s="53"/>
      <c r="K9" s="17"/>
      <c r="L9" s="17"/>
      <c r="M9" s="53"/>
      <c r="N9" s="53">
        <f t="shared" ref="N9:N36" si="5">SUM(K9-H9)</f>
        <v>0</v>
      </c>
      <c r="O9" s="53">
        <f t="shared" ref="O9:O36" si="6">SUM(L9-I9)</f>
        <v>0</v>
      </c>
      <c r="P9" s="53"/>
      <c r="Q9" s="17"/>
      <c r="R9" s="17"/>
      <c r="S9" s="53"/>
      <c r="T9" s="17"/>
      <c r="U9" s="17"/>
      <c r="V9" s="41">
        <f t="shared" ref="V9:V36" si="7">SUM(J9-G9)</f>
        <v>0</v>
      </c>
    </row>
    <row r="10" spans="1:23" s="5" customFormat="1">
      <c r="A10" s="54" t="s">
        <v>530</v>
      </c>
      <c r="B10" s="31" t="s">
        <v>531</v>
      </c>
      <c r="C10" s="53" t="s">
        <v>10</v>
      </c>
      <c r="D10" s="53">
        <f t="shared" ref="D10:D36" si="8">SUM(E10+F10)</f>
        <v>355526.5</v>
      </c>
      <c r="E10" s="53">
        <f>SUM(E12+E21)</f>
        <v>14369.7</v>
      </c>
      <c r="F10" s="53">
        <f>SUM(F12+F21)</f>
        <v>341156.8</v>
      </c>
      <c r="G10" s="53">
        <f t="shared" ref="G10" si="9">SUM(H10+I10)</f>
        <v>373844.60000000003</v>
      </c>
      <c r="H10" s="53">
        <f>SUM(H12+H21)</f>
        <v>9687.2999999999993</v>
      </c>
      <c r="I10" s="53">
        <f>SUM(I12+I21)</f>
        <v>364157.30000000005</v>
      </c>
      <c r="J10" s="53">
        <f t="shared" ref="J10" si="10">SUM(K10+L10)</f>
        <v>0</v>
      </c>
      <c r="K10" s="53">
        <f>SUM(K12+K21)</f>
        <v>0</v>
      </c>
      <c r="L10" s="53">
        <f>SUM(L12+L21)</f>
        <v>0</v>
      </c>
      <c r="M10" s="53">
        <f t="shared" ref="M10" si="11">SUM(N10+O10)</f>
        <v>-373844.60000000003</v>
      </c>
      <c r="N10" s="53">
        <f t="shared" si="5"/>
        <v>-9687.2999999999993</v>
      </c>
      <c r="O10" s="53">
        <f t="shared" si="6"/>
        <v>-364157.30000000005</v>
      </c>
      <c r="P10" s="53">
        <f t="shared" ref="P10" si="12">SUM(Q10+R10)</f>
        <v>0</v>
      </c>
      <c r="Q10" s="53">
        <f>SUM(Q12+Q21)</f>
        <v>0</v>
      </c>
      <c r="R10" s="53">
        <f>SUM(R12+R21)</f>
        <v>0</v>
      </c>
      <c r="S10" s="53">
        <f t="shared" ref="S10" si="13">SUM(T10+U10)</f>
        <v>0</v>
      </c>
      <c r="T10" s="53">
        <f>SUM(T12+T21)</f>
        <v>0</v>
      </c>
      <c r="U10" s="53">
        <f>SUM(U12+U21)</f>
        <v>0</v>
      </c>
      <c r="V10" s="41">
        <f t="shared" si="7"/>
        <v>-373844.60000000003</v>
      </c>
    </row>
    <row r="11" spans="1:23">
      <c r="A11" s="60"/>
      <c r="B11" s="16" t="s">
        <v>5</v>
      </c>
      <c r="C11" s="17"/>
      <c r="D11" s="53"/>
      <c r="E11" s="17"/>
      <c r="F11" s="17"/>
      <c r="G11" s="53"/>
      <c r="H11" s="17"/>
      <c r="I11" s="17"/>
      <c r="J11" s="53"/>
      <c r="K11" s="17"/>
      <c r="L11" s="17"/>
      <c r="M11" s="53"/>
      <c r="N11" s="53">
        <f t="shared" si="5"/>
        <v>0</v>
      </c>
      <c r="O11" s="53">
        <f t="shared" si="6"/>
        <v>0</v>
      </c>
      <c r="P11" s="53"/>
      <c r="Q11" s="17"/>
      <c r="R11" s="17"/>
      <c r="S11" s="53"/>
      <c r="T11" s="17"/>
      <c r="U11" s="17"/>
      <c r="V11" s="41">
        <f t="shared" si="7"/>
        <v>0</v>
      </c>
    </row>
    <row r="12" spans="1:23" s="5" customFormat="1">
      <c r="A12" s="54" t="s">
        <v>532</v>
      </c>
      <c r="B12" s="31" t="s">
        <v>533</v>
      </c>
      <c r="C12" s="53" t="s">
        <v>10</v>
      </c>
      <c r="D12" s="53">
        <f t="shared" si="8"/>
        <v>0</v>
      </c>
      <c r="E12" s="53">
        <f>SUM(E14)</f>
        <v>0</v>
      </c>
      <c r="F12" s="53">
        <f>SUM(F14)</f>
        <v>0</v>
      </c>
      <c r="G12" s="53">
        <f t="shared" ref="G12" si="14">SUM(H12+I12)</f>
        <v>0</v>
      </c>
      <c r="H12" s="53">
        <f>SUM(H14)</f>
        <v>0</v>
      </c>
      <c r="I12" s="53">
        <f>SUM(I14)</f>
        <v>0</v>
      </c>
      <c r="J12" s="53">
        <f t="shared" ref="J12" si="15">SUM(K12+L12)</f>
        <v>0</v>
      </c>
      <c r="K12" s="53">
        <f>SUM(K14)</f>
        <v>0</v>
      </c>
      <c r="L12" s="53">
        <f>SUM(L14)</f>
        <v>0</v>
      </c>
      <c r="M12" s="53">
        <f t="shared" ref="M12" si="16">SUM(N12+O12)</f>
        <v>0</v>
      </c>
      <c r="N12" s="53">
        <f t="shared" si="5"/>
        <v>0</v>
      </c>
      <c r="O12" s="53">
        <f t="shared" si="6"/>
        <v>0</v>
      </c>
      <c r="P12" s="53">
        <f t="shared" ref="P12" si="17">SUM(Q12+R12)</f>
        <v>0</v>
      </c>
      <c r="Q12" s="53">
        <f>SUM(Q14)</f>
        <v>0</v>
      </c>
      <c r="R12" s="53">
        <f>SUM(R14)</f>
        <v>0</v>
      </c>
      <c r="S12" s="53">
        <f t="shared" ref="S12" si="18">SUM(T12+U12)</f>
        <v>0</v>
      </c>
      <c r="T12" s="53">
        <f>SUM(T14)</f>
        <v>0</v>
      </c>
      <c r="U12" s="53">
        <f>SUM(U14)</f>
        <v>0</v>
      </c>
      <c r="V12" s="41">
        <f t="shared" si="7"/>
        <v>0</v>
      </c>
    </row>
    <row r="13" spans="1:23">
      <c r="A13" s="60"/>
      <c r="B13" s="16" t="s">
        <v>5</v>
      </c>
      <c r="C13" s="17"/>
      <c r="D13" s="53"/>
      <c r="E13" s="17"/>
      <c r="F13" s="17"/>
      <c r="G13" s="53"/>
      <c r="H13" s="17"/>
      <c r="I13" s="17"/>
      <c r="J13" s="53"/>
      <c r="K13" s="17"/>
      <c r="L13" s="17"/>
      <c r="M13" s="53"/>
      <c r="N13" s="53">
        <f t="shared" si="5"/>
        <v>0</v>
      </c>
      <c r="O13" s="53">
        <f t="shared" si="6"/>
        <v>0</v>
      </c>
      <c r="P13" s="53"/>
      <c r="Q13" s="17"/>
      <c r="R13" s="17"/>
      <c r="S13" s="53"/>
      <c r="T13" s="17"/>
      <c r="U13" s="17"/>
      <c r="V13" s="41">
        <f t="shared" si="7"/>
        <v>0</v>
      </c>
    </row>
    <row r="14" spans="1:23" ht="20.399999999999999">
      <c r="A14" s="60" t="s">
        <v>534</v>
      </c>
      <c r="B14" s="16" t="s">
        <v>535</v>
      </c>
      <c r="C14" s="17" t="s">
        <v>10</v>
      </c>
      <c r="D14" s="53">
        <f t="shared" si="8"/>
        <v>0</v>
      </c>
      <c r="E14" s="17">
        <f>SUM(E16)</f>
        <v>0</v>
      </c>
      <c r="F14" s="17">
        <f>SUM(F16)</f>
        <v>0</v>
      </c>
      <c r="G14" s="53">
        <f t="shared" ref="G14" si="19">SUM(H14+I14)</f>
        <v>0</v>
      </c>
      <c r="H14" s="17">
        <f>SUM(H16)</f>
        <v>0</v>
      </c>
      <c r="I14" s="17">
        <f>SUM(I16)</f>
        <v>0</v>
      </c>
      <c r="J14" s="53">
        <f t="shared" ref="J14" si="20">SUM(K14+L14)</f>
        <v>0</v>
      </c>
      <c r="K14" s="17">
        <f>SUM(K16)</f>
        <v>0</v>
      </c>
      <c r="L14" s="17">
        <f>SUM(L16)</f>
        <v>0</v>
      </c>
      <c r="M14" s="53">
        <f t="shared" ref="M14" si="21">SUM(N14+O14)</f>
        <v>0</v>
      </c>
      <c r="N14" s="53">
        <f t="shared" si="5"/>
        <v>0</v>
      </c>
      <c r="O14" s="53">
        <f t="shared" si="6"/>
        <v>0</v>
      </c>
      <c r="P14" s="53">
        <f t="shared" ref="P14" si="22">SUM(Q14+R14)</f>
        <v>0</v>
      </c>
      <c r="Q14" s="17">
        <f>SUM(Q16)</f>
        <v>0</v>
      </c>
      <c r="R14" s="17">
        <f>SUM(R16)</f>
        <v>0</v>
      </c>
      <c r="S14" s="53">
        <f t="shared" ref="S14" si="23">SUM(T14+U14)</f>
        <v>0</v>
      </c>
      <c r="T14" s="17">
        <f>SUM(T16)</f>
        <v>0</v>
      </c>
      <c r="U14" s="17">
        <f>SUM(U16)</f>
        <v>0</v>
      </c>
      <c r="V14" s="41">
        <f t="shared" si="7"/>
        <v>0</v>
      </c>
    </row>
    <row r="15" spans="1:23">
      <c r="A15" s="60"/>
      <c r="B15" s="16" t="s">
        <v>5</v>
      </c>
      <c r="C15" s="17"/>
      <c r="D15" s="53"/>
      <c r="E15" s="17"/>
      <c r="F15" s="17"/>
      <c r="G15" s="53"/>
      <c r="H15" s="17"/>
      <c r="I15" s="17"/>
      <c r="J15" s="53"/>
      <c r="K15" s="17"/>
      <c r="L15" s="17"/>
      <c r="M15" s="53"/>
      <c r="N15" s="53">
        <f t="shared" si="5"/>
        <v>0</v>
      </c>
      <c r="O15" s="53">
        <f t="shared" si="6"/>
        <v>0</v>
      </c>
      <c r="P15" s="53"/>
      <c r="Q15" s="17"/>
      <c r="R15" s="17"/>
      <c r="S15" s="53"/>
      <c r="T15" s="17"/>
      <c r="U15" s="17"/>
      <c r="V15" s="41">
        <f t="shared" si="7"/>
        <v>0</v>
      </c>
    </row>
    <row r="16" spans="1:23">
      <c r="A16" s="60" t="s">
        <v>522</v>
      </c>
      <c r="B16" s="16" t="s">
        <v>536</v>
      </c>
      <c r="C16" s="17" t="s">
        <v>10</v>
      </c>
      <c r="D16" s="53">
        <f t="shared" si="8"/>
        <v>0</v>
      </c>
      <c r="E16" s="17">
        <f>SUM(E18)</f>
        <v>0</v>
      </c>
      <c r="F16" s="17">
        <f>SUM(F18)</f>
        <v>0</v>
      </c>
      <c r="G16" s="53">
        <f t="shared" ref="G16" si="24">SUM(H16+I16)</f>
        <v>0</v>
      </c>
      <c r="H16" s="17">
        <f>SUM(H18)</f>
        <v>0</v>
      </c>
      <c r="I16" s="17">
        <f>SUM(I18)</f>
        <v>0</v>
      </c>
      <c r="J16" s="53">
        <f t="shared" ref="J16" si="25">SUM(K16+L16)</f>
        <v>0</v>
      </c>
      <c r="K16" s="17">
        <f>SUM(K18)</f>
        <v>0</v>
      </c>
      <c r="L16" s="17">
        <f>SUM(L18)</f>
        <v>0</v>
      </c>
      <c r="M16" s="53">
        <f t="shared" ref="M16" si="26">SUM(N16+O16)</f>
        <v>0</v>
      </c>
      <c r="N16" s="53">
        <f t="shared" si="5"/>
        <v>0</v>
      </c>
      <c r="O16" s="53">
        <f t="shared" si="6"/>
        <v>0</v>
      </c>
      <c r="P16" s="53">
        <f t="shared" ref="P16" si="27">SUM(Q16+R16)</f>
        <v>0</v>
      </c>
      <c r="Q16" s="17">
        <f>SUM(Q18)</f>
        <v>0</v>
      </c>
      <c r="R16" s="17">
        <f>SUM(R18)</f>
        <v>0</v>
      </c>
      <c r="S16" s="53">
        <f t="shared" ref="S16" si="28">SUM(T16+U16)</f>
        <v>0</v>
      </c>
      <c r="T16" s="17">
        <f>SUM(T18)</f>
        <v>0</v>
      </c>
      <c r="U16" s="17">
        <f>SUM(U18)</f>
        <v>0</v>
      </c>
      <c r="V16" s="41">
        <f t="shared" si="7"/>
        <v>0</v>
      </c>
    </row>
    <row r="17" spans="1:22">
      <c r="A17" s="60"/>
      <c r="B17" s="16" t="s">
        <v>5</v>
      </c>
      <c r="C17" s="17"/>
      <c r="D17" s="53"/>
      <c r="E17" s="17"/>
      <c r="F17" s="17"/>
      <c r="G17" s="53"/>
      <c r="H17" s="17"/>
      <c r="I17" s="17"/>
      <c r="J17" s="53"/>
      <c r="K17" s="17"/>
      <c r="L17" s="17"/>
      <c r="M17" s="53"/>
      <c r="N17" s="53">
        <f t="shared" si="5"/>
        <v>0</v>
      </c>
      <c r="O17" s="53">
        <f t="shared" si="6"/>
        <v>0</v>
      </c>
      <c r="P17" s="53"/>
      <c r="Q17" s="17"/>
      <c r="R17" s="17"/>
      <c r="S17" s="53"/>
      <c r="T17" s="17"/>
      <c r="U17" s="17"/>
      <c r="V17" s="41">
        <f t="shared" si="7"/>
        <v>0</v>
      </c>
    </row>
    <row r="18" spans="1:22">
      <c r="A18" s="60" t="s">
        <v>537</v>
      </c>
      <c r="B18" s="16" t="s">
        <v>538</v>
      </c>
      <c r="C18" s="17" t="s">
        <v>539</v>
      </c>
      <c r="D18" s="53">
        <f t="shared" si="8"/>
        <v>0</v>
      </c>
      <c r="E18" s="17">
        <f>SUM(E20)</f>
        <v>0</v>
      </c>
      <c r="F18" s="17">
        <f>SUM(F20)</f>
        <v>0</v>
      </c>
      <c r="G18" s="53">
        <f t="shared" ref="G18" si="29">SUM(H18+I18)</f>
        <v>0</v>
      </c>
      <c r="H18" s="17">
        <f>SUM(H20)</f>
        <v>0</v>
      </c>
      <c r="I18" s="17">
        <f>SUM(I20)</f>
        <v>0</v>
      </c>
      <c r="J18" s="53">
        <f t="shared" ref="J18" si="30">SUM(K18+L18)</f>
        <v>0</v>
      </c>
      <c r="K18" s="17">
        <f>SUM(K20)</f>
        <v>0</v>
      </c>
      <c r="L18" s="17">
        <f>SUM(L20)</f>
        <v>0</v>
      </c>
      <c r="M18" s="53">
        <f t="shared" ref="M18" si="31">SUM(N18+O18)</f>
        <v>0</v>
      </c>
      <c r="N18" s="53">
        <f t="shared" si="5"/>
        <v>0</v>
      </c>
      <c r="O18" s="53">
        <f t="shared" si="6"/>
        <v>0</v>
      </c>
      <c r="P18" s="53">
        <f t="shared" ref="P18" si="32">SUM(Q18+R18)</f>
        <v>0</v>
      </c>
      <c r="Q18" s="17">
        <f>SUM(Q20)</f>
        <v>0</v>
      </c>
      <c r="R18" s="17">
        <f>SUM(R20)</f>
        <v>0</v>
      </c>
      <c r="S18" s="53">
        <f t="shared" ref="S18" si="33">SUM(T18+U18)</f>
        <v>0</v>
      </c>
      <c r="T18" s="17">
        <f>SUM(T20)</f>
        <v>0</v>
      </c>
      <c r="U18" s="17">
        <f>SUM(U20)</f>
        <v>0</v>
      </c>
      <c r="V18" s="41">
        <f t="shared" si="7"/>
        <v>0</v>
      </c>
    </row>
    <row r="19" spans="1:22">
      <c r="A19" s="60"/>
      <c r="B19" s="16" t="s">
        <v>200</v>
      </c>
      <c r="C19" s="17"/>
      <c r="D19" s="53"/>
      <c r="E19" s="17"/>
      <c r="F19" s="17"/>
      <c r="G19" s="53"/>
      <c r="H19" s="17"/>
      <c r="I19" s="17"/>
      <c r="J19" s="53"/>
      <c r="K19" s="17"/>
      <c r="L19" s="17"/>
      <c r="M19" s="53"/>
      <c r="N19" s="53">
        <f t="shared" si="5"/>
        <v>0</v>
      </c>
      <c r="O19" s="53">
        <f t="shared" si="6"/>
        <v>0</v>
      </c>
      <c r="P19" s="53"/>
      <c r="Q19" s="17"/>
      <c r="R19" s="17"/>
      <c r="S19" s="53"/>
      <c r="T19" s="17"/>
      <c r="U19" s="17"/>
      <c r="V19" s="41">
        <f t="shared" si="7"/>
        <v>0</v>
      </c>
    </row>
    <row r="20" spans="1:22">
      <c r="A20" s="60" t="s">
        <v>540</v>
      </c>
      <c r="B20" s="35" t="s">
        <v>541</v>
      </c>
      <c r="C20" s="17" t="s">
        <v>10</v>
      </c>
      <c r="D20" s="53">
        <f t="shared" si="8"/>
        <v>0</v>
      </c>
      <c r="E20" s="17"/>
      <c r="F20" s="17"/>
      <c r="G20" s="53">
        <f t="shared" ref="G20:G21" si="34">SUM(H20+I20)</f>
        <v>0</v>
      </c>
      <c r="H20" s="17"/>
      <c r="I20" s="17"/>
      <c r="J20" s="53">
        <f t="shared" ref="J20:J21" si="35">SUM(K20+L20)</f>
        <v>0</v>
      </c>
      <c r="K20" s="17"/>
      <c r="L20" s="17"/>
      <c r="M20" s="53">
        <f t="shared" ref="M20:M21" si="36">SUM(N20+O20)</f>
        <v>0</v>
      </c>
      <c r="N20" s="53">
        <f t="shared" si="5"/>
        <v>0</v>
      </c>
      <c r="O20" s="53">
        <f t="shared" si="6"/>
        <v>0</v>
      </c>
      <c r="P20" s="53">
        <f t="shared" ref="P20:P21" si="37">SUM(Q20+R20)</f>
        <v>0</v>
      </c>
      <c r="Q20" s="17"/>
      <c r="R20" s="17"/>
      <c r="S20" s="53">
        <f t="shared" ref="S20:S21" si="38">SUM(T20+U20)</f>
        <v>0</v>
      </c>
      <c r="T20" s="17"/>
      <c r="U20" s="17"/>
      <c r="V20" s="41">
        <f t="shared" si="7"/>
        <v>0</v>
      </c>
    </row>
    <row r="21" spans="1:22" s="5" customFormat="1">
      <c r="A21" s="54" t="s">
        <v>542</v>
      </c>
      <c r="B21" s="31" t="s">
        <v>543</v>
      </c>
      <c r="C21" s="53" t="s">
        <v>10</v>
      </c>
      <c r="D21" s="53">
        <f t="shared" si="8"/>
        <v>355526.5</v>
      </c>
      <c r="E21" s="53">
        <f>SUM(E23+E26)</f>
        <v>14369.7</v>
      </c>
      <c r="F21" s="53">
        <f>SUM(F23+F26)</f>
        <v>341156.8</v>
      </c>
      <c r="G21" s="53">
        <f t="shared" si="34"/>
        <v>373844.60000000003</v>
      </c>
      <c r="H21" s="53">
        <f>SUM(H23+H26)</f>
        <v>9687.2999999999993</v>
      </c>
      <c r="I21" s="53">
        <f>SUM(I23+I26)</f>
        <v>364157.30000000005</v>
      </c>
      <c r="J21" s="53">
        <f t="shared" si="35"/>
        <v>0</v>
      </c>
      <c r="K21" s="53">
        <f>SUM(K23+K26)</f>
        <v>0</v>
      </c>
      <c r="L21" s="53">
        <f>SUM(L23+L26)</f>
        <v>0</v>
      </c>
      <c r="M21" s="53">
        <f t="shared" si="36"/>
        <v>-373844.60000000003</v>
      </c>
      <c r="N21" s="53">
        <f t="shared" si="5"/>
        <v>-9687.2999999999993</v>
      </c>
      <c r="O21" s="53">
        <f t="shared" si="6"/>
        <v>-364157.30000000005</v>
      </c>
      <c r="P21" s="53">
        <f t="shared" si="37"/>
        <v>0</v>
      </c>
      <c r="Q21" s="53">
        <f>SUM(Q23+Q26)</f>
        <v>0</v>
      </c>
      <c r="R21" s="53">
        <f>SUM(R23+R26)</f>
        <v>0</v>
      </c>
      <c r="S21" s="53">
        <f t="shared" si="38"/>
        <v>0</v>
      </c>
      <c r="T21" s="53">
        <f>SUM(T23+T26)</f>
        <v>0</v>
      </c>
      <c r="U21" s="53">
        <f>SUM(U23+U26)</f>
        <v>0</v>
      </c>
      <c r="V21" s="41">
        <f t="shared" si="7"/>
        <v>-373844.60000000003</v>
      </c>
    </row>
    <row r="22" spans="1:22">
      <c r="A22" s="60"/>
      <c r="B22" s="16" t="s">
        <v>5</v>
      </c>
      <c r="C22" s="17"/>
      <c r="D22" s="53"/>
      <c r="E22" s="17"/>
      <c r="F22" s="17"/>
      <c r="G22" s="53"/>
      <c r="H22" s="17"/>
      <c r="I22" s="17"/>
      <c r="J22" s="53"/>
      <c r="K22" s="17"/>
      <c r="L22" s="17"/>
      <c r="M22" s="53"/>
      <c r="N22" s="53">
        <f t="shared" si="5"/>
        <v>0</v>
      </c>
      <c r="O22" s="53">
        <f t="shared" si="6"/>
        <v>0</v>
      </c>
      <c r="P22" s="53"/>
      <c r="Q22" s="17"/>
      <c r="R22" s="17"/>
      <c r="S22" s="53"/>
      <c r="T22" s="17"/>
      <c r="U22" s="17"/>
      <c r="V22" s="41">
        <f t="shared" si="7"/>
        <v>0</v>
      </c>
    </row>
    <row r="23" spans="1:22" ht="20.399999999999999">
      <c r="A23" s="60" t="s">
        <v>544</v>
      </c>
      <c r="B23" s="16" t="s">
        <v>545</v>
      </c>
      <c r="C23" s="17" t="s">
        <v>10</v>
      </c>
      <c r="D23" s="53">
        <f t="shared" si="8"/>
        <v>0</v>
      </c>
      <c r="E23" s="17">
        <f>SUM(E25)</f>
        <v>0</v>
      </c>
      <c r="F23" s="17">
        <f>SUM(F25)</f>
        <v>0</v>
      </c>
      <c r="G23" s="53">
        <f t="shared" ref="G23" si="39">SUM(H23+I23)</f>
        <v>0</v>
      </c>
      <c r="H23" s="17">
        <f>SUM(H25)</f>
        <v>0</v>
      </c>
      <c r="I23" s="17">
        <f>SUM(I25)</f>
        <v>0</v>
      </c>
      <c r="J23" s="53">
        <f t="shared" ref="J23" si="40">SUM(K23+L23)</f>
        <v>0</v>
      </c>
      <c r="K23" s="17">
        <f>SUM(K25)</f>
        <v>0</v>
      </c>
      <c r="L23" s="17">
        <f>SUM(L25)</f>
        <v>0</v>
      </c>
      <c r="M23" s="53">
        <f t="shared" ref="M23" si="41">SUM(N23+O23)</f>
        <v>0</v>
      </c>
      <c r="N23" s="53">
        <f t="shared" si="5"/>
        <v>0</v>
      </c>
      <c r="O23" s="53">
        <f t="shared" si="6"/>
        <v>0</v>
      </c>
      <c r="P23" s="53">
        <f t="shared" ref="P23" si="42">SUM(Q23+R23)</f>
        <v>0</v>
      </c>
      <c r="Q23" s="17">
        <f>SUM(Q25)</f>
        <v>0</v>
      </c>
      <c r="R23" s="17">
        <f>SUM(R25)</f>
        <v>0</v>
      </c>
      <c r="S23" s="53">
        <f t="shared" ref="S23" si="43">SUM(T23+U23)</f>
        <v>0</v>
      </c>
      <c r="T23" s="17">
        <f>SUM(T25)</f>
        <v>0</v>
      </c>
      <c r="U23" s="17">
        <f>SUM(U25)</f>
        <v>0</v>
      </c>
      <c r="V23" s="41">
        <f t="shared" si="7"/>
        <v>0</v>
      </c>
    </row>
    <row r="24" spans="1:22">
      <c r="A24" s="60"/>
      <c r="B24" s="16" t="s">
        <v>5</v>
      </c>
      <c r="C24" s="17"/>
      <c r="D24" s="53"/>
      <c r="E24" s="17"/>
      <c r="F24" s="17"/>
      <c r="G24" s="53"/>
      <c r="H24" s="17"/>
      <c r="I24" s="17"/>
      <c r="J24" s="53"/>
      <c r="K24" s="17"/>
      <c r="L24" s="17"/>
      <c r="M24" s="53"/>
      <c r="N24" s="53">
        <f t="shared" si="5"/>
        <v>0</v>
      </c>
      <c r="O24" s="53">
        <f t="shared" si="6"/>
        <v>0</v>
      </c>
      <c r="P24" s="53"/>
      <c r="Q24" s="17"/>
      <c r="R24" s="17"/>
      <c r="S24" s="53"/>
      <c r="T24" s="17"/>
      <c r="U24" s="17"/>
      <c r="V24" s="41">
        <f t="shared" si="7"/>
        <v>0</v>
      </c>
    </row>
    <row r="25" spans="1:22" ht="20.399999999999999">
      <c r="A25" s="60" t="s">
        <v>546</v>
      </c>
      <c r="B25" s="35" t="s">
        <v>547</v>
      </c>
      <c r="C25" s="17" t="s">
        <v>548</v>
      </c>
      <c r="D25" s="53">
        <f t="shared" si="8"/>
        <v>0</v>
      </c>
      <c r="E25" s="17"/>
      <c r="F25" s="17"/>
      <c r="G25" s="53">
        <f t="shared" ref="G25:G27" si="44">SUM(H25+I25)</f>
        <v>0</v>
      </c>
      <c r="H25" s="17"/>
      <c r="I25" s="17"/>
      <c r="J25" s="53">
        <f t="shared" ref="J25:J27" si="45">SUM(K25+L25)</f>
        <v>0</v>
      </c>
      <c r="K25" s="17"/>
      <c r="L25" s="17"/>
      <c r="M25" s="53">
        <f t="shared" ref="M25:M27" si="46">SUM(N25+O25)</f>
        <v>0</v>
      </c>
      <c r="N25" s="53">
        <f t="shared" si="5"/>
        <v>0</v>
      </c>
      <c r="O25" s="53">
        <f t="shared" si="6"/>
        <v>0</v>
      </c>
      <c r="P25" s="53">
        <f t="shared" ref="P25:P27" si="47">SUM(Q25+R25)</f>
        <v>0</v>
      </c>
      <c r="Q25" s="17"/>
      <c r="R25" s="17"/>
      <c r="S25" s="53">
        <f t="shared" ref="S25:S27" si="48">SUM(T25+U25)</f>
        <v>0</v>
      </c>
      <c r="T25" s="17"/>
      <c r="U25" s="17"/>
      <c r="V25" s="41">
        <f t="shared" si="7"/>
        <v>0</v>
      </c>
    </row>
    <row r="26" spans="1:22" s="5" customFormat="1" ht="30.6">
      <c r="A26" s="54" t="s">
        <v>549</v>
      </c>
      <c r="B26" s="31" t="s">
        <v>550</v>
      </c>
      <c r="C26" s="53" t="s">
        <v>10</v>
      </c>
      <c r="D26" s="53">
        <f t="shared" si="8"/>
        <v>355526.5</v>
      </c>
      <c r="E26" s="53">
        <f>SUM(E27)</f>
        <v>14369.7</v>
      </c>
      <c r="F26" s="53">
        <f>SUM(F27)</f>
        <v>341156.8</v>
      </c>
      <c r="G26" s="53">
        <f t="shared" si="44"/>
        <v>373844.60000000003</v>
      </c>
      <c r="H26" s="53">
        <f>SUM(H27)</f>
        <v>9687.2999999999993</v>
      </c>
      <c r="I26" s="53">
        <f>SUM(I27)</f>
        <v>364157.30000000005</v>
      </c>
      <c r="J26" s="53">
        <f t="shared" si="45"/>
        <v>0</v>
      </c>
      <c r="K26" s="53">
        <f>SUM(K27)</f>
        <v>0</v>
      </c>
      <c r="L26" s="53">
        <f>SUM(L27)</f>
        <v>0</v>
      </c>
      <c r="M26" s="53">
        <f t="shared" si="46"/>
        <v>-373844.60000000003</v>
      </c>
      <c r="N26" s="53">
        <f t="shared" si="5"/>
        <v>-9687.2999999999993</v>
      </c>
      <c r="O26" s="53">
        <f t="shared" si="6"/>
        <v>-364157.30000000005</v>
      </c>
      <c r="P26" s="53">
        <f t="shared" si="47"/>
        <v>0</v>
      </c>
      <c r="Q26" s="53">
        <f>SUM(Q27)</f>
        <v>0</v>
      </c>
      <c r="R26" s="53">
        <f>SUM(R27)</f>
        <v>0</v>
      </c>
      <c r="S26" s="53">
        <f t="shared" si="48"/>
        <v>0</v>
      </c>
      <c r="T26" s="53">
        <f>SUM(T27)</f>
        <v>0</v>
      </c>
      <c r="U26" s="53">
        <f>SUM(U27)</f>
        <v>0</v>
      </c>
      <c r="V26" s="41">
        <f t="shared" si="7"/>
        <v>-373844.60000000003</v>
      </c>
    </row>
    <row r="27" spans="1:22" ht="30.6">
      <c r="A27" s="57" t="s">
        <v>1</v>
      </c>
      <c r="B27" s="59" t="s">
        <v>363</v>
      </c>
      <c r="C27" s="55" t="s">
        <v>364</v>
      </c>
      <c r="D27" s="53">
        <f t="shared" si="8"/>
        <v>355526.5</v>
      </c>
      <c r="E27" s="55">
        <v>14369.7</v>
      </c>
      <c r="F27" s="55">
        <f>SUM(F29+F33)</f>
        <v>341156.8</v>
      </c>
      <c r="G27" s="53">
        <f t="shared" si="44"/>
        <v>373844.60000000003</v>
      </c>
      <c r="H27" s="55">
        <v>9687.2999999999993</v>
      </c>
      <c r="I27" s="55">
        <f>SUM(I29+I33)</f>
        <v>364157.30000000005</v>
      </c>
      <c r="J27" s="53">
        <f t="shared" si="45"/>
        <v>0</v>
      </c>
      <c r="K27" s="55">
        <f>SUM(K29+K33)</f>
        <v>0</v>
      </c>
      <c r="L27" s="55">
        <f>SUM(L29+L33)</f>
        <v>0</v>
      </c>
      <c r="M27" s="53">
        <f t="shared" si="46"/>
        <v>-373844.60000000003</v>
      </c>
      <c r="N27" s="53">
        <f t="shared" si="5"/>
        <v>-9687.2999999999993</v>
      </c>
      <c r="O27" s="53">
        <f t="shared" si="6"/>
        <v>-364157.30000000005</v>
      </c>
      <c r="P27" s="53">
        <f t="shared" si="47"/>
        <v>0</v>
      </c>
      <c r="Q27" s="55">
        <f>SUM(Q29+Q33)</f>
        <v>0</v>
      </c>
      <c r="R27" s="55">
        <f>SUM(R29+R33)</f>
        <v>0</v>
      </c>
      <c r="S27" s="53">
        <f t="shared" si="48"/>
        <v>0</v>
      </c>
      <c r="T27" s="55">
        <f>SUM(T29+T33)</f>
        <v>0</v>
      </c>
      <c r="U27" s="55">
        <f>SUM(U29+U33)</f>
        <v>0</v>
      </c>
      <c r="V27" s="41">
        <f t="shared" si="7"/>
        <v>-373844.60000000003</v>
      </c>
    </row>
    <row r="28" spans="1:22">
      <c r="A28" s="60"/>
      <c r="B28" s="16" t="s">
        <v>5</v>
      </c>
      <c r="C28" s="17"/>
      <c r="D28" s="53"/>
      <c r="E28" s="17"/>
      <c r="F28" s="17"/>
      <c r="G28" s="53"/>
      <c r="H28" s="17"/>
      <c r="I28" s="17"/>
      <c r="J28" s="53"/>
      <c r="K28" s="17"/>
      <c r="L28" s="17"/>
      <c r="M28" s="53"/>
      <c r="N28" s="53">
        <f t="shared" si="5"/>
        <v>0</v>
      </c>
      <c r="O28" s="53">
        <f t="shared" si="6"/>
        <v>0</v>
      </c>
      <c r="P28" s="53"/>
      <c r="Q28" s="17"/>
      <c r="R28" s="17"/>
      <c r="S28" s="53"/>
      <c r="T28" s="17"/>
      <c r="U28" s="17"/>
      <c r="V28" s="41">
        <f t="shared" si="7"/>
        <v>0</v>
      </c>
    </row>
    <row r="29" spans="1:22" ht="30.6">
      <c r="A29" s="60" t="s">
        <v>551</v>
      </c>
      <c r="B29" s="16" t="s">
        <v>552</v>
      </c>
      <c r="C29" s="17" t="s">
        <v>553</v>
      </c>
      <c r="D29" s="53">
        <f t="shared" si="8"/>
        <v>147705.60000000001</v>
      </c>
      <c r="E29" s="17">
        <f>SUM(E31+E32)</f>
        <v>147705.60000000001</v>
      </c>
      <c r="F29" s="17">
        <f>SUM(F31+F32)</f>
        <v>0</v>
      </c>
      <c r="G29" s="53">
        <f t="shared" ref="G29" si="49">SUM(H29+I29)</f>
        <v>300047</v>
      </c>
      <c r="H29" s="17">
        <f>SUM(H31+H32)</f>
        <v>300047</v>
      </c>
      <c r="I29" s="17">
        <f>SUM(I31+I32)</f>
        <v>0</v>
      </c>
      <c r="J29" s="53">
        <f t="shared" ref="J29" si="50">SUM(K29+L29)</f>
        <v>0</v>
      </c>
      <c r="K29" s="17">
        <f>SUM(K31+K32)</f>
        <v>0</v>
      </c>
      <c r="L29" s="17">
        <f>SUM(L31+L32)</f>
        <v>0</v>
      </c>
      <c r="M29" s="53">
        <f t="shared" ref="M29" si="51">SUM(N29+O29)</f>
        <v>-300047</v>
      </c>
      <c r="N29" s="53">
        <f t="shared" si="5"/>
        <v>-300047</v>
      </c>
      <c r="O29" s="53">
        <f t="shared" si="6"/>
        <v>0</v>
      </c>
      <c r="P29" s="53">
        <f t="shared" ref="P29" si="52">SUM(Q29+R29)</f>
        <v>0</v>
      </c>
      <c r="Q29" s="17">
        <f>SUM(Q31+Q32)</f>
        <v>0</v>
      </c>
      <c r="R29" s="17">
        <f>SUM(R31+R32)</f>
        <v>0</v>
      </c>
      <c r="S29" s="53">
        <f t="shared" ref="S29" si="53">SUM(T29+U29)</f>
        <v>0</v>
      </c>
      <c r="T29" s="17">
        <f>SUM(T31+T32)</f>
        <v>0</v>
      </c>
      <c r="U29" s="17">
        <f>SUM(U31+U32)</f>
        <v>0</v>
      </c>
      <c r="V29" s="41">
        <f t="shared" si="7"/>
        <v>-300047</v>
      </c>
    </row>
    <row r="30" spans="1:22">
      <c r="A30" s="60"/>
      <c r="B30" s="16" t="s">
        <v>200</v>
      </c>
      <c r="C30" s="17"/>
      <c r="D30" s="53"/>
      <c r="E30" s="17"/>
      <c r="F30" s="17"/>
      <c r="G30" s="53"/>
      <c r="H30" s="17"/>
      <c r="I30" s="17"/>
      <c r="J30" s="53"/>
      <c r="K30" s="17"/>
      <c r="L30" s="17"/>
      <c r="M30" s="53"/>
      <c r="N30" s="53">
        <f t="shared" si="5"/>
        <v>0</v>
      </c>
      <c r="O30" s="53">
        <f t="shared" si="6"/>
        <v>0</v>
      </c>
      <c r="P30" s="53"/>
      <c r="Q30" s="17"/>
      <c r="R30" s="17"/>
      <c r="S30" s="53"/>
      <c r="T30" s="17"/>
      <c r="U30" s="17"/>
      <c r="V30" s="41">
        <f t="shared" si="7"/>
        <v>0</v>
      </c>
    </row>
    <row r="31" spans="1:22" ht="51">
      <c r="A31" s="60" t="s">
        <v>554</v>
      </c>
      <c r="B31" s="35" t="s">
        <v>555</v>
      </c>
      <c r="C31" s="17" t="s">
        <v>10</v>
      </c>
      <c r="D31" s="53">
        <f t="shared" si="8"/>
        <v>14369.7</v>
      </c>
      <c r="E31" s="17">
        <v>14369.7</v>
      </c>
      <c r="F31" s="17"/>
      <c r="G31" s="53">
        <f t="shared" ref="G31:G33" si="54">SUM(H31+I31)</f>
        <v>9687.2999999999993</v>
      </c>
      <c r="H31" s="17">
        <v>9687.2999999999993</v>
      </c>
      <c r="I31" s="17"/>
      <c r="J31" s="53">
        <f t="shared" ref="J31:J33" si="55">SUM(K31+L31)</f>
        <v>0</v>
      </c>
      <c r="K31" s="17"/>
      <c r="L31" s="17"/>
      <c r="M31" s="53">
        <f t="shared" ref="M31:M33" si="56">SUM(N31+O31)</f>
        <v>-9687.2999999999993</v>
      </c>
      <c r="N31" s="53">
        <f t="shared" si="5"/>
        <v>-9687.2999999999993</v>
      </c>
      <c r="O31" s="53">
        <f t="shared" si="6"/>
        <v>0</v>
      </c>
      <c r="P31" s="53">
        <f t="shared" ref="P31:P33" si="57">SUM(Q31+R31)</f>
        <v>0</v>
      </c>
      <c r="Q31" s="17"/>
      <c r="R31" s="17"/>
      <c r="S31" s="53">
        <f t="shared" ref="S31:S33" si="58">SUM(T31+U31)</f>
        <v>0</v>
      </c>
      <c r="T31" s="17"/>
      <c r="U31" s="17"/>
      <c r="V31" s="41">
        <f t="shared" si="7"/>
        <v>-9687.2999999999993</v>
      </c>
    </row>
    <row r="32" spans="1:22" ht="20.399999999999999">
      <c r="A32" s="60" t="s">
        <v>556</v>
      </c>
      <c r="B32" s="35" t="s">
        <v>557</v>
      </c>
      <c r="C32" s="17" t="s">
        <v>10</v>
      </c>
      <c r="D32" s="53">
        <f t="shared" si="8"/>
        <v>133335.9</v>
      </c>
      <c r="E32" s="17">
        <v>133335.9</v>
      </c>
      <c r="F32" s="17"/>
      <c r="G32" s="53">
        <f t="shared" si="54"/>
        <v>290359.7</v>
      </c>
      <c r="H32" s="17">
        <v>290359.7</v>
      </c>
      <c r="I32" s="17"/>
      <c r="J32" s="53">
        <f t="shared" si="55"/>
        <v>0</v>
      </c>
      <c r="K32" s="17"/>
      <c r="L32" s="17"/>
      <c r="M32" s="53">
        <f t="shared" si="56"/>
        <v>-290359.7</v>
      </c>
      <c r="N32" s="53">
        <f t="shared" si="5"/>
        <v>-290359.7</v>
      </c>
      <c r="O32" s="53">
        <f t="shared" si="6"/>
        <v>0</v>
      </c>
      <c r="P32" s="53">
        <f t="shared" si="57"/>
        <v>0</v>
      </c>
      <c r="Q32" s="17"/>
      <c r="R32" s="17"/>
      <c r="S32" s="53">
        <f t="shared" si="58"/>
        <v>0</v>
      </c>
      <c r="T32" s="17"/>
      <c r="U32" s="17"/>
      <c r="V32" s="41">
        <f t="shared" si="7"/>
        <v>-290359.7</v>
      </c>
    </row>
    <row r="33" spans="1:22" ht="30.6">
      <c r="A33" s="60" t="s">
        <v>558</v>
      </c>
      <c r="B33" s="16" t="s">
        <v>559</v>
      </c>
      <c r="C33" s="17" t="s">
        <v>560</v>
      </c>
      <c r="D33" s="53">
        <f t="shared" si="8"/>
        <v>341156.8</v>
      </c>
      <c r="E33" s="17">
        <f>SUM(E35+E36)</f>
        <v>0</v>
      </c>
      <c r="F33" s="17">
        <f>SUM(F35+F36)</f>
        <v>341156.8</v>
      </c>
      <c r="G33" s="53">
        <f t="shared" si="54"/>
        <v>364157.30000000005</v>
      </c>
      <c r="H33" s="17">
        <f>SUM(H35+H36)</f>
        <v>0</v>
      </c>
      <c r="I33" s="17">
        <f>SUM(I35+I36)</f>
        <v>364157.30000000005</v>
      </c>
      <c r="J33" s="53">
        <f t="shared" si="55"/>
        <v>0</v>
      </c>
      <c r="K33" s="17">
        <f>SUM(K35+K36)</f>
        <v>0</v>
      </c>
      <c r="L33" s="17">
        <f>SUM(L35+L36)</f>
        <v>0</v>
      </c>
      <c r="M33" s="53">
        <f t="shared" si="56"/>
        <v>-364157.30000000005</v>
      </c>
      <c r="N33" s="53">
        <f t="shared" si="5"/>
        <v>0</v>
      </c>
      <c r="O33" s="53">
        <f t="shared" si="6"/>
        <v>-364157.30000000005</v>
      </c>
      <c r="P33" s="53">
        <f t="shared" si="57"/>
        <v>0</v>
      </c>
      <c r="Q33" s="17">
        <f>SUM(Q35+Q36)</f>
        <v>0</v>
      </c>
      <c r="R33" s="17">
        <f>SUM(R35+R36)</f>
        <v>0</v>
      </c>
      <c r="S33" s="53">
        <f t="shared" si="58"/>
        <v>0</v>
      </c>
      <c r="T33" s="17">
        <f>SUM(T35+T36)</f>
        <v>0</v>
      </c>
      <c r="U33" s="17">
        <f>SUM(U35+U36)</f>
        <v>0</v>
      </c>
      <c r="V33" s="41">
        <f t="shared" si="7"/>
        <v>-364157.30000000005</v>
      </c>
    </row>
    <row r="34" spans="1:22">
      <c r="A34" s="60"/>
      <c r="B34" s="16" t="s">
        <v>200</v>
      </c>
      <c r="C34" s="17"/>
      <c r="D34" s="53"/>
      <c r="E34" s="17"/>
      <c r="F34" s="17"/>
      <c r="G34" s="53"/>
      <c r="H34" s="17"/>
      <c r="I34" s="17"/>
      <c r="J34" s="53"/>
      <c r="K34" s="17"/>
      <c r="L34" s="17"/>
      <c r="M34" s="53"/>
      <c r="N34" s="53">
        <f t="shared" si="5"/>
        <v>0</v>
      </c>
      <c r="O34" s="53">
        <f t="shared" si="6"/>
        <v>0</v>
      </c>
      <c r="P34" s="53"/>
      <c r="Q34" s="17"/>
      <c r="R34" s="17"/>
      <c r="S34" s="53"/>
      <c r="T34" s="17"/>
      <c r="U34" s="17"/>
      <c r="V34" s="41">
        <f t="shared" si="7"/>
        <v>0</v>
      </c>
    </row>
    <row r="35" spans="1:22" ht="40.799999999999997">
      <c r="A35" s="60" t="s">
        <v>561</v>
      </c>
      <c r="B35" s="35" t="s">
        <v>562</v>
      </c>
      <c r="C35" s="17" t="s">
        <v>10</v>
      </c>
      <c r="D35" s="53">
        <f t="shared" si="8"/>
        <v>207820.9</v>
      </c>
      <c r="E35" s="17"/>
      <c r="F35" s="17">
        <v>207820.9</v>
      </c>
      <c r="G35" s="53">
        <f t="shared" ref="G35:G36" si="59">SUM(H35+I35)</f>
        <v>73797.600000000006</v>
      </c>
      <c r="H35" s="17"/>
      <c r="I35" s="17">
        <v>73797.600000000006</v>
      </c>
      <c r="J35" s="53">
        <f t="shared" ref="J35:J36" si="60">SUM(K35+L35)</f>
        <v>0</v>
      </c>
      <c r="K35" s="17"/>
      <c r="L35" s="17"/>
      <c r="M35" s="53">
        <f t="shared" ref="M35:M36" si="61">SUM(N35+O35)</f>
        <v>-73797.600000000006</v>
      </c>
      <c r="N35" s="53">
        <f t="shared" si="5"/>
        <v>0</v>
      </c>
      <c r="O35" s="53">
        <f t="shared" si="6"/>
        <v>-73797.600000000006</v>
      </c>
      <c r="P35" s="53">
        <f t="shared" ref="P35:P36" si="62">SUM(Q35+R35)</f>
        <v>0</v>
      </c>
      <c r="Q35" s="17"/>
      <c r="R35" s="17"/>
      <c r="S35" s="53">
        <f t="shared" ref="S35:S36" si="63">SUM(T35+U35)</f>
        <v>0</v>
      </c>
      <c r="T35" s="17"/>
      <c r="U35" s="17"/>
      <c r="V35" s="41">
        <f t="shared" si="7"/>
        <v>-73797.600000000006</v>
      </c>
    </row>
    <row r="36" spans="1:22" ht="41.4" thickBot="1">
      <c r="A36" s="19" t="s">
        <v>563</v>
      </c>
      <c r="B36" s="36" t="s">
        <v>564</v>
      </c>
      <c r="C36" s="21" t="s">
        <v>10</v>
      </c>
      <c r="D36" s="130">
        <f t="shared" si="8"/>
        <v>133335.9</v>
      </c>
      <c r="E36" s="21"/>
      <c r="F36" s="21">
        <v>133335.9</v>
      </c>
      <c r="G36" s="130">
        <f t="shared" si="59"/>
        <v>290359.7</v>
      </c>
      <c r="H36" s="21"/>
      <c r="I36" s="21">
        <v>290359.7</v>
      </c>
      <c r="J36" s="130">
        <f t="shared" si="60"/>
        <v>0</v>
      </c>
      <c r="K36" s="21"/>
      <c r="L36" s="21"/>
      <c r="M36" s="130">
        <f t="shared" si="61"/>
        <v>-290359.7</v>
      </c>
      <c r="N36" s="130">
        <f t="shared" si="5"/>
        <v>0</v>
      </c>
      <c r="O36" s="130">
        <f t="shared" si="6"/>
        <v>-290359.7</v>
      </c>
      <c r="P36" s="130">
        <f t="shared" si="62"/>
        <v>0</v>
      </c>
      <c r="Q36" s="21"/>
      <c r="R36" s="21"/>
      <c r="S36" s="130">
        <f t="shared" si="63"/>
        <v>0</v>
      </c>
      <c r="T36" s="21"/>
      <c r="U36" s="21"/>
      <c r="V36" s="42">
        <f t="shared" si="7"/>
        <v>-290359.7</v>
      </c>
    </row>
    <row r="38" spans="1:22">
      <c r="H38" s="188" t="s">
        <v>648</v>
      </c>
      <c r="I38" s="186"/>
      <c r="J38" s="186"/>
      <c r="K38" s="186"/>
      <c r="L38" s="186"/>
      <c r="M38" s="186"/>
      <c r="N38" s="186"/>
      <c r="O38" s="186"/>
      <c r="P38" s="186"/>
    </row>
    <row r="39" spans="1:22">
      <c r="H39" s="186"/>
      <c r="I39" s="186"/>
      <c r="J39" s="186"/>
      <c r="K39" s="186"/>
      <c r="L39" s="186"/>
      <c r="M39" s="186"/>
      <c r="N39" s="186"/>
      <c r="O39" s="186"/>
      <c r="P39" s="186"/>
    </row>
    <row r="40" spans="1:22">
      <c r="H40" s="186"/>
      <c r="I40" s="186"/>
      <c r="J40" s="186"/>
      <c r="K40" s="186"/>
      <c r="L40" s="186"/>
      <c r="M40" s="186"/>
      <c r="N40" s="186"/>
      <c r="O40" s="186"/>
      <c r="P40" s="186"/>
    </row>
    <row r="41" spans="1:22">
      <c r="H41" s="186"/>
      <c r="I41" s="186"/>
      <c r="J41" s="186"/>
      <c r="K41" s="186"/>
      <c r="L41" s="186"/>
      <c r="M41" s="186"/>
      <c r="N41" s="186"/>
      <c r="O41" s="186"/>
      <c r="P41" s="186"/>
    </row>
    <row r="42" spans="1:22">
      <c r="H42" s="186"/>
      <c r="I42" s="186"/>
      <c r="J42" s="186"/>
      <c r="K42" s="186"/>
      <c r="L42" s="186"/>
      <c r="M42" s="186"/>
      <c r="N42" s="186"/>
      <c r="O42" s="186"/>
      <c r="P42" s="186"/>
    </row>
  </sheetData>
  <mergeCells count="24">
    <mergeCell ref="H38:P42"/>
    <mergeCell ref="B4:B6"/>
    <mergeCell ref="A4:A6"/>
    <mergeCell ref="A2:U2"/>
    <mergeCell ref="J4:L4"/>
    <mergeCell ref="P4:R4"/>
    <mergeCell ref="S4:U4"/>
    <mergeCell ref="J5:J6"/>
    <mergeCell ref="K5:L5"/>
    <mergeCell ref="P5:P6"/>
    <mergeCell ref="C4:C6"/>
    <mergeCell ref="D4:F4"/>
    <mergeCell ref="G4:I4"/>
    <mergeCell ref="D5:D6"/>
    <mergeCell ref="E5:F5"/>
    <mergeCell ref="G5:G6"/>
    <mergeCell ref="H5:I5"/>
    <mergeCell ref="V5:V6"/>
    <mergeCell ref="Q5:R5"/>
    <mergeCell ref="S5:S6"/>
    <mergeCell ref="T5:U5"/>
    <mergeCell ref="M4:O4"/>
    <mergeCell ref="M5:M6"/>
    <mergeCell ref="N5:O5"/>
  </mergeCells>
  <pageMargins left="0.2" right="0.2" top="0.2" bottom="0.2" header="0.2" footer="0.2"/>
  <pageSetup paperSize="9" scale="6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0"/>
  <sheetViews>
    <sheetView tabSelected="1" view="pageBreakPreview" topLeftCell="A14" zoomScale="60" workbookViewId="0">
      <selection activeCell="H208" sqref="H208:Q210"/>
    </sheetView>
  </sheetViews>
  <sheetFormatPr defaultRowHeight="10.199999999999999"/>
  <cols>
    <col min="1" max="1" width="5.42578125" style="2" customWidth="1"/>
    <col min="2" max="2" width="7.28515625" style="2" bestFit="1" customWidth="1"/>
    <col min="3" max="3" width="6.85546875" style="2" bestFit="1" customWidth="1"/>
    <col min="4" max="4" width="5.28515625" style="4" bestFit="1" customWidth="1"/>
    <col min="5" max="5" width="58.7109375" style="8" customWidth="1"/>
    <col min="6" max="6" width="9.140625" style="4" customWidth="1"/>
    <col min="7" max="12" width="13" style="4" customWidth="1"/>
    <col min="13" max="13" width="13.140625" style="1" customWidth="1"/>
    <col min="14" max="14" width="13.28515625" style="1" customWidth="1"/>
    <col min="15" max="15" width="12.28515625" style="1" customWidth="1"/>
    <col min="16" max="17" width="13.140625" style="1" bestFit="1" customWidth="1"/>
    <col min="18" max="18" width="12.28515625" style="1" customWidth="1"/>
    <col min="19" max="19" width="13.28515625" style="1" bestFit="1" customWidth="1"/>
    <col min="20" max="21" width="14.28515625" style="1" customWidth="1"/>
    <col min="22" max="22" width="13.140625" style="1" customWidth="1"/>
    <col min="23" max="24" width="14.42578125" style="1" customWidth="1"/>
    <col min="25" max="25" width="24.7109375" customWidth="1"/>
  </cols>
  <sheetData>
    <row r="1" spans="1:26" ht="19.5" customHeight="1">
      <c r="O1" s="4"/>
      <c r="P1" s="4"/>
      <c r="Q1" s="4"/>
      <c r="R1" s="4"/>
      <c r="U1" s="4"/>
      <c r="Y1" s="43" t="s">
        <v>578</v>
      </c>
      <c r="Z1" s="43"/>
    </row>
    <row r="2" spans="1:26" ht="29.4" customHeight="1">
      <c r="A2" s="173" t="s">
        <v>644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6" ht="10.8" thickBot="1">
      <c r="A3" s="22"/>
      <c r="B3" s="22"/>
      <c r="C3" s="22"/>
      <c r="D3" s="34"/>
      <c r="E3" s="37"/>
      <c r="F3" s="34"/>
      <c r="G3" s="34"/>
      <c r="H3" s="34"/>
      <c r="I3" s="34"/>
      <c r="J3" s="34"/>
      <c r="K3" s="34"/>
      <c r="L3" s="3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Y3" s="25" t="s">
        <v>0</v>
      </c>
    </row>
    <row r="4" spans="1:26" ht="28.95" customHeight="1">
      <c r="A4" s="176" t="s">
        <v>1</v>
      </c>
      <c r="B4" s="171" t="s">
        <v>188</v>
      </c>
      <c r="C4" s="171" t="s">
        <v>189</v>
      </c>
      <c r="D4" s="171" t="s">
        <v>190</v>
      </c>
      <c r="E4" s="174" t="s">
        <v>565</v>
      </c>
      <c r="F4" s="171" t="s">
        <v>3</v>
      </c>
      <c r="G4" s="171" t="s">
        <v>580</v>
      </c>
      <c r="H4" s="171"/>
      <c r="I4" s="171"/>
      <c r="J4" s="171" t="s">
        <v>581</v>
      </c>
      <c r="K4" s="171"/>
      <c r="L4" s="171"/>
      <c r="M4" s="171" t="s">
        <v>183</v>
      </c>
      <c r="N4" s="171"/>
      <c r="O4" s="171"/>
      <c r="P4" s="174" t="s">
        <v>582</v>
      </c>
      <c r="Q4" s="174"/>
      <c r="R4" s="174"/>
      <c r="S4" s="171" t="s">
        <v>184</v>
      </c>
      <c r="T4" s="171"/>
      <c r="U4" s="171"/>
      <c r="V4" s="171" t="s">
        <v>185</v>
      </c>
      <c r="W4" s="171"/>
      <c r="X4" s="171"/>
      <c r="Y4" s="94" t="s">
        <v>583</v>
      </c>
    </row>
    <row r="5" spans="1:26">
      <c r="A5" s="177"/>
      <c r="B5" s="172"/>
      <c r="C5" s="172"/>
      <c r="D5" s="172"/>
      <c r="E5" s="175"/>
      <c r="F5" s="172"/>
      <c r="G5" s="172" t="s">
        <v>4</v>
      </c>
      <c r="H5" s="172" t="s">
        <v>5</v>
      </c>
      <c r="I5" s="172"/>
      <c r="J5" s="172" t="s">
        <v>4</v>
      </c>
      <c r="K5" s="172" t="s">
        <v>5</v>
      </c>
      <c r="L5" s="172"/>
      <c r="M5" s="172" t="s">
        <v>4</v>
      </c>
      <c r="N5" s="172" t="s">
        <v>5</v>
      </c>
      <c r="O5" s="172"/>
      <c r="P5" s="172" t="s">
        <v>4</v>
      </c>
      <c r="Q5" s="172" t="s">
        <v>5</v>
      </c>
      <c r="R5" s="172"/>
      <c r="S5" s="172" t="s">
        <v>4</v>
      </c>
      <c r="T5" s="172" t="s">
        <v>5</v>
      </c>
      <c r="U5" s="172"/>
      <c r="V5" s="172" t="s">
        <v>4</v>
      </c>
      <c r="W5" s="172" t="s">
        <v>5</v>
      </c>
      <c r="X5" s="172"/>
      <c r="Y5" s="170" t="s">
        <v>584</v>
      </c>
    </row>
    <row r="6" spans="1:26" ht="20.399999999999999">
      <c r="A6" s="177"/>
      <c r="B6" s="172"/>
      <c r="C6" s="172"/>
      <c r="D6" s="172"/>
      <c r="E6" s="175"/>
      <c r="F6" s="172"/>
      <c r="G6" s="172"/>
      <c r="H6" s="72" t="s">
        <v>6</v>
      </c>
      <c r="I6" s="72" t="s">
        <v>7</v>
      </c>
      <c r="J6" s="172"/>
      <c r="K6" s="72" t="s">
        <v>6</v>
      </c>
      <c r="L6" s="72" t="s">
        <v>7</v>
      </c>
      <c r="M6" s="172"/>
      <c r="N6" s="72" t="s">
        <v>6</v>
      </c>
      <c r="O6" s="72" t="s">
        <v>7</v>
      </c>
      <c r="P6" s="172"/>
      <c r="Q6" s="72" t="s">
        <v>6</v>
      </c>
      <c r="R6" s="72" t="s">
        <v>7</v>
      </c>
      <c r="S6" s="172"/>
      <c r="T6" s="72" t="s">
        <v>6</v>
      </c>
      <c r="U6" s="72" t="s">
        <v>7</v>
      </c>
      <c r="V6" s="172"/>
      <c r="W6" s="72" t="s">
        <v>6</v>
      </c>
      <c r="X6" s="72" t="s">
        <v>7</v>
      </c>
      <c r="Y6" s="170"/>
    </row>
    <row r="7" spans="1:26">
      <c r="A7" s="114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115">
        <v>23</v>
      </c>
      <c r="X7" s="115">
        <v>24</v>
      </c>
      <c r="Y7" s="123">
        <v>22</v>
      </c>
    </row>
    <row r="8" spans="1:26" s="5" customFormat="1">
      <c r="A8" s="116" t="s">
        <v>10</v>
      </c>
      <c r="B8" s="117" t="s">
        <v>10</v>
      </c>
      <c r="C8" s="117" t="s">
        <v>10</v>
      </c>
      <c r="D8" s="117" t="s">
        <v>10</v>
      </c>
      <c r="E8" s="50" t="s">
        <v>192</v>
      </c>
      <c r="F8" s="124"/>
      <c r="G8" s="95">
        <f>SUM(H8+I8)</f>
        <v>1967699.5</v>
      </c>
      <c r="H8" s="95">
        <f>SUM(H9+H58+H66+H87+H105+H142+H175+H192+H199+H201)</f>
        <v>1566868.5</v>
      </c>
      <c r="I8" s="95">
        <f>SUM(I9+I58+I66+I87+I105+I142+I175+I192+I199+I201)</f>
        <v>400830.99999999988</v>
      </c>
      <c r="J8" s="95">
        <f>SUM(K8+L8)</f>
        <v>1900500</v>
      </c>
      <c r="K8" s="95">
        <f>SUM(K9+K58+K66+K87+K105+K142+K175+K192+K199+K201)</f>
        <v>1856000</v>
      </c>
      <c r="L8" s="95">
        <f>SUM(L9+L58+L66+L87+L105+L142+L175+L192+L199+L201)</f>
        <v>44500</v>
      </c>
      <c r="M8" s="95">
        <f>SUM(N8+O8)</f>
        <v>1898181</v>
      </c>
      <c r="N8" s="95">
        <f>SUM(N9+N58+N66+N87+N105+N142+N175+N192+N199+N201)</f>
        <v>1898181</v>
      </c>
      <c r="O8" s="95">
        <f>SUM(O9+O58+O66+O87+O105+O142+O175+O192+O199+O201)</f>
        <v>0</v>
      </c>
      <c r="P8" s="95">
        <f>SUM(Q8+R8)</f>
        <v>-2319</v>
      </c>
      <c r="Q8" s="95">
        <f>SUM(N8-K8)</f>
        <v>42181</v>
      </c>
      <c r="R8" s="95">
        <f>SUM(O8-L8)</f>
        <v>-44500</v>
      </c>
      <c r="S8" s="95">
        <f>SUM(T8+U8)</f>
        <v>1906231</v>
      </c>
      <c r="T8" s="95">
        <f>SUM(T9+T58+T66+T87+T105+T142+T175+T192+T199+T201)</f>
        <v>1906231</v>
      </c>
      <c r="U8" s="95">
        <f>SUM(U9+U58+U66+U87+U105+U142+U175+U192+U199+U201)</f>
        <v>0</v>
      </c>
      <c r="V8" s="95">
        <f>SUM(W8+X8)</f>
        <v>1910763</v>
      </c>
      <c r="W8" s="95">
        <f>SUM(W9+W58+W66+W87+W105+W142+W175+W192+W199+W201)</f>
        <v>1910763</v>
      </c>
      <c r="X8" s="95">
        <f>SUM(X9+X58+X66+X87+X105+X142+X175+X192+X199+X201)</f>
        <v>0</v>
      </c>
      <c r="Y8" s="65">
        <f>SUM(M8-J8)</f>
        <v>-2319</v>
      </c>
    </row>
    <row r="9" spans="1:26" s="5" customFormat="1" ht="20.399999999999999">
      <c r="A9" s="116" t="s">
        <v>193</v>
      </c>
      <c r="B9" s="117" t="s">
        <v>194</v>
      </c>
      <c r="C9" s="117" t="s">
        <v>195</v>
      </c>
      <c r="D9" s="117" t="s">
        <v>195</v>
      </c>
      <c r="E9" s="50" t="s">
        <v>196</v>
      </c>
      <c r="F9" s="124"/>
      <c r="G9" s="95">
        <f t="shared" ref="G9:G52" si="0">SUM(H9+I9)</f>
        <v>255337.60000000003</v>
      </c>
      <c r="H9" s="95">
        <f>SUM(H11+H43+H52)</f>
        <v>238462.50000000003</v>
      </c>
      <c r="I9" s="95">
        <f>SUM(I11+I43+I52)</f>
        <v>16875.099999999999</v>
      </c>
      <c r="J9" s="95">
        <f t="shared" ref="J9" si="1">SUM(K9+L9)</f>
        <v>283765</v>
      </c>
      <c r="K9" s="95">
        <f>SUM(K11+K43+K52)</f>
        <v>263765</v>
      </c>
      <c r="L9" s="95">
        <f>SUM(L11+L43+L52)</f>
        <v>20000</v>
      </c>
      <c r="M9" s="95">
        <f t="shared" ref="M9" si="2">SUM(N9+O9)</f>
        <v>277560</v>
      </c>
      <c r="N9" s="95">
        <f>SUM(N11+N43+N52)</f>
        <v>268560</v>
      </c>
      <c r="O9" s="95">
        <f>SUM(O11+O43+O52)</f>
        <v>9000</v>
      </c>
      <c r="P9" s="95">
        <f t="shared" ref="P9" si="3">SUM(Q9+R9)</f>
        <v>-6205</v>
      </c>
      <c r="Q9" s="95">
        <f t="shared" ref="Q9:Q52" si="4">SUM(N9-K9)</f>
        <v>4795</v>
      </c>
      <c r="R9" s="95">
        <f t="shared" ref="R9:R52" si="5">SUM(O9-L9)</f>
        <v>-11000</v>
      </c>
      <c r="S9" s="95">
        <f t="shared" ref="S9" si="6">SUM(T9+U9)</f>
        <v>274560</v>
      </c>
      <c r="T9" s="95">
        <f>SUM(T11+T43+T52)</f>
        <v>268560</v>
      </c>
      <c r="U9" s="95">
        <f>SUM(U11+U43+U52)</f>
        <v>6000</v>
      </c>
      <c r="V9" s="95">
        <f t="shared" ref="V9" si="7">SUM(W9+X9)</f>
        <v>272560</v>
      </c>
      <c r="W9" s="95">
        <f>SUM(W11+W43+W52)</f>
        <v>268560</v>
      </c>
      <c r="X9" s="95">
        <f>SUM(X11+X43+X52)</f>
        <v>4000</v>
      </c>
      <c r="Y9" s="65">
        <f t="shared" ref="Y9:Y52" si="8">SUM(M9-J9)</f>
        <v>-6205</v>
      </c>
    </row>
    <row r="10" spans="1:26">
      <c r="A10" s="114"/>
      <c r="B10" s="115"/>
      <c r="C10" s="115"/>
      <c r="D10" s="115"/>
      <c r="E10" s="96" t="s">
        <v>5</v>
      </c>
      <c r="F10" s="115"/>
      <c r="G10" s="95"/>
      <c r="H10" s="62"/>
      <c r="I10" s="62"/>
      <c r="J10" s="95"/>
      <c r="K10" s="62"/>
      <c r="L10" s="62"/>
      <c r="M10" s="95"/>
      <c r="N10" s="62"/>
      <c r="O10" s="62"/>
      <c r="P10" s="95"/>
      <c r="Q10" s="95">
        <f t="shared" si="4"/>
        <v>0</v>
      </c>
      <c r="R10" s="95">
        <f t="shared" si="5"/>
        <v>0</v>
      </c>
      <c r="S10" s="95"/>
      <c r="T10" s="62"/>
      <c r="U10" s="62"/>
      <c r="V10" s="95"/>
      <c r="W10" s="62"/>
      <c r="X10" s="62"/>
      <c r="Y10" s="65"/>
    </row>
    <row r="11" spans="1:26" s="5" customFormat="1" ht="30.6">
      <c r="A11" s="116" t="s">
        <v>197</v>
      </c>
      <c r="B11" s="117" t="s">
        <v>194</v>
      </c>
      <c r="C11" s="117" t="s">
        <v>198</v>
      </c>
      <c r="D11" s="117" t="s">
        <v>195</v>
      </c>
      <c r="E11" s="97" t="s">
        <v>199</v>
      </c>
      <c r="F11" s="125"/>
      <c r="G11" s="95">
        <f t="shared" si="0"/>
        <v>248240.30000000005</v>
      </c>
      <c r="H11" s="98">
        <f>SUM(H13)</f>
        <v>231365.20000000004</v>
      </c>
      <c r="I11" s="98">
        <f>SUM(I13)</f>
        <v>16875.099999999999</v>
      </c>
      <c r="J11" s="95">
        <f t="shared" ref="J11" si="9">SUM(K11+L11)</f>
        <v>283765</v>
      </c>
      <c r="K11" s="98">
        <f>SUM(K13)</f>
        <v>263765</v>
      </c>
      <c r="L11" s="98">
        <f>SUM(L13)</f>
        <v>20000</v>
      </c>
      <c r="M11" s="95">
        <f t="shared" ref="M11" si="10">SUM(N11+O11)</f>
        <v>276600</v>
      </c>
      <c r="N11" s="98">
        <f>SUM(N13)</f>
        <v>267600</v>
      </c>
      <c r="O11" s="98">
        <f>SUM(O13)</f>
        <v>9000</v>
      </c>
      <c r="P11" s="95">
        <f t="shared" ref="P11" si="11">SUM(Q11+R11)</f>
        <v>-7165</v>
      </c>
      <c r="Q11" s="95">
        <f t="shared" si="4"/>
        <v>3835</v>
      </c>
      <c r="R11" s="95">
        <f t="shared" si="5"/>
        <v>-11000</v>
      </c>
      <c r="S11" s="95">
        <f t="shared" ref="S11" si="12">SUM(T11+U11)</f>
        <v>273600</v>
      </c>
      <c r="T11" s="98">
        <f>SUM(T13)</f>
        <v>267600</v>
      </c>
      <c r="U11" s="98">
        <f>SUM(U13)</f>
        <v>6000</v>
      </c>
      <c r="V11" s="95">
        <f t="shared" ref="V11" si="13">SUM(W11+X11)</f>
        <v>271600</v>
      </c>
      <c r="W11" s="98">
        <f>SUM(W13)</f>
        <v>267600</v>
      </c>
      <c r="X11" s="98">
        <f>SUM(X13)</f>
        <v>4000</v>
      </c>
      <c r="Y11" s="65">
        <f t="shared" si="8"/>
        <v>-7165</v>
      </c>
    </row>
    <row r="12" spans="1:26">
      <c r="A12" s="114"/>
      <c r="B12" s="115"/>
      <c r="C12" s="115"/>
      <c r="D12" s="115"/>
      <c r="E12" s="96" t="s">
        <v>200</v>
      </c>
      <c r="F12" s="115"/>
      <c r="G12" s="95"/>
      <c r="H12" s="62"/>
      <c r="I12" s="62"/>
      <c r="J12" s="95"/>
      <c r="K12" s="62"/>
      <c r="L12" s="62"/>
      <c r="M12" s="95"/>
      <c r="N12" s="62"/>
      <c r="O12" s="62"/>
      <c r="P12" s="95"/>
      <c r="Q12" s="95">
        <f t="shared" si="4"/>
        <v>0</v>
      </c>
      <c r="R12" s="95">
        <f t="shared" si="5"/>
        <v>0</v>
      </c>
      <c r="S12" s="95"/>
      <c r="T12" s="62"/>
      <c r="U12" s="62"/>
      <c r="V12" s="95"/>
      <c r="W12" s="62"/>
      <c r="X12" s="62"/>
      <c r="Y12" s="65"/>
    </row>
    <row r="13" spans="1:26" s="5" customFormat="1">
      <c r="A13" s="116" t="s">
        <v>201</v>
      </c>
      <c r="B13" s="117" t="s">
        <v>194</v>
      </c>
      <c r="C13" s="117" t="s">
        <v>198</v>
      </c>
      <c r="D13" s="117" t="s">
        <v>198</v>
      </c>
      <c r="E13" s="99" t="s">
        <v>202</v>
      </c>
      <c r="F13" s="117"/>
      <c r="G13" s="95">
        <f t="shared" si="0"/>
        <v>248240.30000000005</v>
      </c>
      <c r="H13" s="63">
        <f>SUM(H15)</f>
        <v>231365.20000000004</v>
      </c>
      <c r="I13" s="63">
        <f>SUM(I15)</f>
        <v>16875.099999999999</v>
      </c>
      <c r="J13" s="95">
        <f t="shared" ref="J13" si="14">SUM(K13+L13)</f>
        <v>283765</v>
      </c>
      <c r="K13" s="63">
        <f>SUM(K15)</f>
        <v>263765</v>
      </c>
      <c r="L13" s="63">
        <f>SUM(L15)</f>
        <v>20000</v>
      </c>
      <c r="M13" s="95">
        <f t="shared" ref="M13" si="15">SUM(N13+O13)</f>
        <v>276600</v>
      </c>
      <c r="N13" s="63">
        <f>SUM(N15)</f>
        <v>267600</v>
      </c>
      <c r="O13" s="63">
        <f>SUM(O15)</f>
        <v>9000</v>
      </c>
      <c r="P13" s="95">
        <f t="shared" ref="P13" si="16">SUM(Q13+R13)</f>
        <v>-7165</v>
      </c>
      <c r="Q13" s="95">
        <f t="shared" si="4"/>
        <v>3835</v>
      </c>
      <c r="R13" s="95">
        <f t="shared" si="5"/>
        <v>-11000</v>
      </c>
      <c r="S13" s="95">
        <f t="shared" ref="S13" si="17">SUM(T13+U13)</f>
        <v>273600</v>
      </c>
      <c r="T13" s="63">
        <f>SUM(T15)</f>
        <v>267600</v>
      </c>
      <c r="U13" s="63">
        <f>SUM(U15)</f>
        <v>6000</v>
      </c>
      <c r="V13" s="95">
        <f t="shared" ref="V13" si="18">SUM(W13+X13)</f>
        <v>271600</v>
      </c>
      <c r="W13" s="63">
        <f>SUM(W15)</f>
        <v>267600</v>
      </c>
      <c r="X13" s="63">
        <f>SUM(X15)</f>
        <v>4000</v>
      </c>
      <c r="Y13" s="65">
        <f t="shared" si="8"/>
        <v>-7165</v>
      </c>
    </row>
    <row r="14" spans="1:26">
      <c r="A14" s="114"/>
      <c r="B14" s="115"/>
      <c r="C14" s="115"/>
      <c r="D14" s="115"/>
      <c r="E14" s="96" t="s">
        <v>5</v>
      </c>
      <c r="F14" s="115"/>
      <c r="G14" s="95"/>
      <c r="H14" s="62"/>
      <c r="I14" s="62"/>
      <c r="J14" s="95"/>
      <c r="K14" s="62"/>
      <c r="L14" s="62"/>
      <c r="M14" s="95"/>
      <c r="N14" s="62"/>
      <c r="O14" s="62"/>
      <c r="P14" s="95"/>
      <c r="Q14" s="95">
        <f t="shared" si="4"/>
        <v>0</v>
      </c>
      <c r="R14" s="95">
        <f t="shared" si="5"/>
        <v>0</v>
      </c>
      <c r="S14" s="95"/>
      <c r="T14" s="62"/>
      <c r="U14" s="62"/>
      <c r="V14" s="95"/>
      <c r="W14" s="62"/>
      <c r="X14" s="62"/>
      <c r="Y14" s="65"/>
    </row>
    <row r="15" spans="1:26" s="5" customFormat="1">
      <c r="A15" s="116"/>
      <c r="B15" s="117"/>
      <c r="C15" s="117"/>
      <c r="D15" s="117"/>
      <c r="E15" s="97" t="s">
        <v>566</v>
      </c>
      <c r="F15" s="126"/>
      <c r="G15" s="95">
        <f t="shared" si="0"/>
        <v>248240.30000000005</v>
      </c>
      <c r="H15" s="100">
        <f>SUM(H16:H42)</f>
        <v>231365.20000000004</v>
      </c>
      <c r="I15" s="100">
        <f>SUM(I16:I42)</f>
        <v>16875.099999999999</v>
      </c>
      <c r="J15" s="95">
        <f t="shared" ref="J15:J42" si="19">SUM(K15+L15)</f>
        <v>283765</v>
      </c>
      <c r="K15" s="100">
        <f>SUM(K16:K42)</f>
        <v>263765</v>
      </c>
      <c r="L15" s="100">
        <f>SUM(L16:L42)</f>
        <v>20000</v>
      </c>
      <c r="M15" s="95">
        <f t="shared" ref="M15:M42" si="20">SUM(N15+O15)</f>
        <v>276600</v>
      </c>
      <c r="N15" s="100">
        <f>SUM(N16:N42)</f>
        <v>267600</v>
      </c>
      <c r="O15" s="100">
        <f>SUM(O16:O42)</f>
        <v>9000</v>
      </c>
      <c r="P15" s="95">
        <f t="shared" ref="P15:P42" si="21">SUM(Q15+R15)</f>
        <v>-7165</v>
      </c>
      <c r="Q15" s="95">
        <f t="shared" si="4"/>
        <v>3835</v>
      </c>
      <c r="R15" s="95">
        <f t="shared" si="5"/>
        <v>-11000</v>
      </c>
      <c r="S15" s="95">
        <f t="shared" ref="S15:S42" si="22">SUM(T15+U15)</f>
        <v>273600</v>
      </c>
      <c r="T15" s="100">
        <f>SUM(T16:T42)</f>
        <v>267600</v>
      </c>
      <c r="U15" s="100">
        <f>SUM(U16:U42)</f>
        <v>6000</v>
      </c>
      <c r="V15" s="95">
        <f t="shared" ref="V15:V42" si="23">SUM(W15+X15)</f>
        <v>271600</v>
      </c>
      <c r="W15" s="100">
        <f>SUM(W16:W42)</f>
        <v>267600</v>
      </c>
      <c r="X15" s="100">
        <f>SUM(X16:X42)</f>
        <v>4000</v>
      </c>
      <c r="Y15" s="65">
        <f t="shared" si="8"/>
        <v>-7165</v>
      </c>
    </row>
    <row r="16" spans="1:26" ht="10.8">
      <c r="A16" s="114"/>
      <c r="B16" s="115"/>
      <c r="C16" s="115"/>
      <c r="D16" s="115"/>
      <c r="E16" s="96" t="s">
        <v>374</v>
      </c>
      <c r="F16" s="115" t="s">
        <v>373</v>
      </c>
      <c r="G16" s="95">
        <f t="shared" si="0"/>
        <v>195008.8</v>
      </c>
      <c r="H16" s="62">
        <v>195008.8</v>
      </c>
      <c r="I16" s="62"/>
      <c r="J16" s="95">
        <f t="shared" si="19"/>
        <v>205165</v>
      </c>
      <c r="K16" s="89">
        <v>205165</v>
      </c>
      <c r="L16" s="62"/>
      <c r="M16" s="95">
        <f t="shared" si="20"/>
        <v>210000</v>
      </c>
      <c r="N16" s="62">
        <v>210000</v>
      </c>
      <c r="O16" s="62"/>
      <c r="P16" s="95">
        <f t="shared" si="21"/>
        <v>4835</v>
      </c>
      <c r="Q16" s="95">
        <f t="shared" si="4"/>
        <v>4835</v>
      </c>
      <c r="R16" s="95">
        <f t="shared" si="5"/>
        <v>0</v>
      </c>
      <c r="S16" s="95">
        <f t="shared" si="22"/>
        <v>210000</v>
      </c>
      <c r="T16" s="62">
        <v>210000</v>
      </c>
      <c r="U16" s="62"/>
      <c r="V16" s="95">
        <f t="shared" si="23"/>
        <v>210000</v>
      </c>
      <c r="W16" s="62">
        <v>210000</v>
      </c>
      <c r="X16" s="62"/>
      <c r="Y16" s="65">
        <f t="shared" si="8"/>
        <v>4835</v>
      </c>
    </row>
    <row r="17" spans="1:25" ht="10.8">
      <c r="A17" s="114"/>
      <c r="B17" s="115"/>
      <c r="C17" s="115"/>
      <c r="D17" s="115"/>
      <c r="E17" s="96" t="s">
        <v>382</v>
      </c>
      <c r="F17" s="115" t="s">
        <v>381</v>
      </c>
      <c r="G17" s="95">
        <f t="shared" si="0"/>
        <v>10592</v>
      </c>
      <c r="H17" s="62">
        <v>10592</v>
      </c>
      <c r="I17" s="62"/>
      <c r="J17" s="95">
        <f t="shared" si="19"/>
        <v>13000</v>
      </c>
      <c r="K17" s="89">
        <v>13000</v>
      </c>
      <c r="L17" s="62"/>
      <c r="M17" s="95">
        <f t="shared" si="20"/>
        <v>13000</v>
      </c>
      <c r="N17" s="62">
        <v>13000</v>
      </c>
      <c r="O17" s="62"/>
      <c r="P17" s="95">
        <f t="shared" si="21"/>
        <v>0</v>
      </c>
      <c r="Q17" s="95">
        <f t="shared" si="4"/>
        <v>0</v>
      </c>
      <c r="R17" s="95">
        <f t="shared" si="5"/>
        <v>0</v>
      </c>
      <c r="S17" s="95">
        <f t="shared" si="22"/>
        <v>13000</v>
      </c>
      <c r="T17" s="62">
        <v>13000</v>
      </c>
      <c r="U17" s="62"/>
      <c r="V17" s="95">
        <f t="shared" si="23"/>
        <v>13000</v>
      </c>
      <c r="W17" s="62">
        <v>13000</v>
      </c>
      <c r="X17" s="62"/>
      <c r="Y17" s="65">
        <f t="shared" si="8"/>
        <v>0</v>
      </c>
    </row>
    <row r="18" spans="1:25" ht="10.8">
      <c r="A18" s="114"/>
      <c r="B18" s="115"/>
      <c r="C18" s="115"/>
      <c r="D18" s="115"/>
      <c r="E18" s="96" t="s">
        <v>384</v>
      </c>
      <c r="F18" s="115" t="s">
        <v>383</v>
      </c>
      <c r="G18" s="95">
        <f t="shared" si="0"/>
        <v>266</v>
      </c>
      <c r="H18" s="62">
        <v>266</v>
      </c>
      <c r="I18" s="62"/>
      <c r="J18" s="95">
        <f t="shared" si="19"/>
        <v>500</v>
      </c>
      <c r="K18" s="89">
        <v>500</v>
      </c>
      <c r="L18" s="62"/>
      <c r="M18" s="95">
        <f t="shared" si="20"/>
        <v>1500</v>
      </c>
      <c r="N18" s="62">
        <v>1500</v>
      </c>
      <c r="O18" s="62"/>
      <c r="P18" s="95">
        <f t="shared" si="21"/>
        <v>1000</v>
      </c>
      <c r="Q18" s="95">
        <f t="shared" si="4"/>
        <v>1000</v>
      </c>
      <c r="R18" s="95">
        <f t="shared" si="5"/>
        <v>0</v>
      </c>
      <c r="S18" s="95">
        <f t="shared" si="22"/>
        <v>1500</v>
      </c>
      <c r="T18" s="62">
        <v>1500</v>
      </c>
      <c r="U18" s="62"/>
      <c r="V18" s="95">
        <f t="shared" si="23"/>
        <v>1500</v>
      </c>
      <c r="W18" s="62">
        <v>1500</v>
      </c>
      <c r="X18" s="62"/>
      <c r="Y18" s="65">
        <f t="shared" si="8"/>
        <v>1000</v>
      </c>
    </row>
    <row r="19" spans="1:25" ht="10.8">
      <c r="A19" s="114"/>
      <c r="B19" s="115"/>
      <c r="C19" s="115"/>
      <c r="D19" s="115"/>
      <c r="E19" s="96" t="s">
        <v>386</v>
      </c>
      <c r="F19" s="115" t="s">
        <v>385</v>
      </c>
      <c r="G19" s="95">
        <f t="shared" si="0"/>
        <v>3570.4</v>
      </c>
      <c r="H19" s="62">
        <v>3570.4</v>
      </c>
      <c r="I19" s="62"/>
      <c r="J19" s="95">
        <f t="shared" si="19"/>
        <v>5000</v>
      </c>
      <c r="K19" s="89">
        <v>5000</v>
      </c>
      <c r="L19" s="62"/>
      <c r="M19" s="95">
        <f t="shared" si="20"/>
        <v>5000</v>
      </c>
      <c r="N19" s="62">
        <v>5000</v>
      </c>
      <c r="O19" s="62"/>
      <c r="P19" s="95">
        <f t="shared" si="21"/>
        <v>0</v>
      </c>
      <c r="Q19" s="95">
        <f t="shared" si="4"/>
        <v>0</v>
      </c>
      <c r="R19" s="95">
        <f t="shared" si="5"/>
        <v>0</v>
      </c>
      <c r="S19" s="95">
        <f t="shared" si="22"/>
        <v>5000</v>
      </c>
      <c r="T19" s="62">
        <v>5000</v>
      </c>
      <c r="U19" s="62"/>
      <c r="V19" s="95">
        <f t="shared" si="23"/>
        <v>5000</v>
      </c>
      <c r="W19" s="62">
        <v>5000</v>
      </c>
      <c r="X19" s="62"/>
      <c r="Y19" s="65">
        <f t="shared" si="8"/>
        <v>0</v>
      </c>
    </row>
    <row r="20" spans="1:25" ht="10.8">
      <c r="A20" s="114"/>
      <c r="B20" s="115"/>
      <c r="C20" s="115"/>
      <c r="D20" s="115"/>
      <c r="E20" s="96" t="s">
        <v>388</v>
      </c>
      <c r="F20" s="115" t="s">
        <v>387</v>
      </c>
      <c r="G20" s="95">
        <f t="shared" si="0"/>
        <v>462</v>
      </c>
      <c r="H20" s="62">
        <v>462</v>
      </c>
      <c r="I20" s="62"/>
      <c r="J20" s="95">
        <f t="shared" si="19"/>
        <v>1500</v>
      </c>
      <c r="K20" s="89">
        <v>1500</v>
      </c>
      <c r="L20" s="62"/>
      <c r="M20" s="95">
        <f t="shared" si="20"/>
        <v>1500</v>
      </c>
      <c r="N20" s="62">
        <v>1500</v>
      </c>
      <c r="O20" s="62"/>
      <c r="P20" s="95">
        <f t="shared" si="21"/>
        <v>0</v>
      </c>
      <c r="Q20" s="95">
        <f t="shared" si="4"/>
        <v>0</v>
      </c>
      <c r="R20" s="95">
        <f t="shared" si="5"/>
        <v>0</v>
      </c>
      <c r="S20" s="95">
        <f t="shared" si="22"/>
        <v>1500</v>
      </c>
      <c r="T20" s="62">
        <v>1500</v>
      </c>
      <c r="U20" s="62"/>
      <c r="V20" s="95">
        <f t="shared" si="23"/>
        <v>1500</v>
      </c>
      <c r="W20" s="62">
        <v>1500</v>
      </c>
      <c r="X20" s="62"/>
      <c r="Y20" s="65">
        <f t="shared" si="8"/>
        <v>0</v>
      </c>
    </row>
    <row r="21" spans="1:25" ht="10.8">
      <c r="A21" s="114"/>
      <c r="B21" s="115"/>
      <c r="C21" s="115"/>
      <c r="D21" s="115"/>
      <c r="E21" s="96" t="s">
        <v>394</v>
      </c>
      <c r="F21" s="115" t="s">
        <v>393</v>
      </c>
      <c r="G21" s="95">
        <f t="shared" si="0"/>
        <v>0</v>
      </c>
      <c r="H21" s="62"/>
      <c r="I21" s="62"/>
      <c r="J21" s="95">
        <f t="shared" si="19"/>
        <v>500</v>
      </c>
      <c r="K21" s="89">
        <v>500</v>
      </c>
      <c r="L21" s="62"/>
      <c r="M21" s="95">
        <f t="shared" si="20"/>
        <v>500</v>
      </c>
      <c r="N21" s="62">
        <v>500</v>
      </c>
      <c r="O21" s="62"/>
      <c r="P21" s="95">
        <f t="shared" si="21"/>
        <v>0</v>
      </c>
      <c r="Q21" s="95">
        <f t="shared" si="4"/>
        <v>0</v>
      </c>
      <c r="R21" s="95">
        <f t="shared" si="5"/>
        <v>0</v>
      </c>
      <c r="S21" s="95">
        <f t="shared" si="22"/>
        <v>500</v>
      </c>
      <c r="T21" s="62">
        <v>500</v>
      </c>
      <c r="U21" s="62"/>
      <c r="V21" s="95">
        <f t="shared" si="23"/>
        <v>500</v>
      </c>
      <c r="W21" s="62">
        <v>500</v>
      </c>
      <c r="X21" s="62"/>
      <c r="Y21" s="65">
        <f t="shared" si="8"/>
        <v>0</v>
      </c>
    </row>
    <row r="22" spans="1:25" ht="10.8">
      <c r="A22" s="114"/>
      <c r="B22" s="115"/>
      <c r="C22" s="115"/>
      <c r="D22" s="115"/>
      <c r="E22" s="96" t="s">
        <v>396</v>
      </c>
      <c r="F22" s="115" t="s">
        <v>395</v>
      </c>
      <c r="G22" s="95">
        <f t="shared" si="0"/>
        <v>0</v>
      </c>
      <c r="H22" s="62"/>
      <c r="I22" s="62"/>
      <c r="J22" s="95">
        <f t="shared" si="19"/>
        <v>2000</v>
      </c>
      <c r="K22" s="89">
        <v>2000</v>
      </c>
      <c r="L22" s="62"/>
      <c r="M22" s="95">
        <f t="shared" si="20"/>
        <v>3000</v>
      </c>
      <c r="N22" s="62">
        <v>3000</v>
      </c>
      <c r="O22" s="62"/>
      <c r="P22" s="95">
        <f t="shared" si="21"/>
        <v>1000</v>
      </c>
      <c r="Q22" s="95">
        <f t="shared" si="4"/>
        <v>1000</v>
      </c>
      <c r="R22" s="95">
        <f t="shared" si="5"/>
        <v>0</v>
      </c>
      <c r="S22" s="95">
        <f t="shared" si="22"/>
        <v>3000</v>
      </c>
      <c r="T22" s="62">
        <v>3000</v>
      </c>
      <c r="U22" s="62"/>
      <c r="V22" s="95">
        <f t="shared" si="23"/>
        <v>3000</v>
      </c>
      <c r="W22" s="62">
        <v>3000</v>
      </c>
      <c r="X22" s="62"/>
      <c r="Y22" s="65">
        <f t="shared" si="8"/>
        <v>1000</v>
      </c>
    </row>
    <row r="23" spans="1:25" ht="10.8">
      <c r="A23" s="114"/>
      <c r="B23" s="115"/>
      <c r="C23" s="115"/>
      <c r="D23" s="115"/>
      <c r="E23" s="96" t="s">
        <v>402</v>
      </c>
      <c r="F23" s="115" t="s">
        <v>401</v>
      </c>
      <c r="G23" s="95">
        <f t="shared" si="0"/>
        <v>0</v>
      </c>
      <c r="H23" s="62"/>
      <c r="I23" s="62"/>
      <c r="J23" s="95">
        <f t="shared" si="19"/>
        <v>500</v>
      </c>
      <c r="K23" s="89">
        <v>500</v>
      </c>
      <c r="L23" s="62"/>
      <c r="M23" s="95">
        <f t="shared" si="20"/>
        <v>500</v>
      </c>
      <c r="N23" s="62">
        <v>500</v>
      </c>
      <c r="O23" s="62"/>
      <c r="P23" s="95">
        <f t="shared" si="21"/>
        <v>0</v>
      </c>
      <c r="Q23" s="95">
        <f t="shared" si="4"/>
        <v>0</v>
      </c>
      <c r="R23" s="95">
        <f t="shared" si="5"/>
        <v>0</v>
      </c>
      <c r="S23" s="95">
        <f t="shared" si="22"/>
        <v>500</v>
      </c>
      <c r="T23" s="62">
        <v>500</v>
      </c>
      <c r="U23" s="62"/>
      <c r="V23" s="95">
        <f t="shared" si="23"/>
        <v>500</v>
      </c>
      <c r="W23" s="62">
        <v>500</v>
      </c>
      <c r="X23" s="62"/>
      <c r="Y23" s="65">
        <f t="shared" si="8"/>
        <v>0</v>
      </c>
    </row>
    <row r="24" spans="1:25" ht="10.8">
      <c r="A24" s="114"/>
      <c r="B24" s="115"/>
      <c r="C24" s="115"/>
      <c r="D24" s="115"/>
      <c r="E24" s="96" t="s">
        <v>406</v>
      </c>
      <c r="F24" s="115" t="s">
        <v>405</v>
      </c>
      <c r="G24" s="95">
        <f t="shared" si="0"/>
        <v>252.2</v>
      </c>
      <c r="H24" s="62">
        <v>252.2</v>
      </c>
      <c r="I24" s="62"/>
      <c r="J24" s="95">
        <f t="shared" si="19"/>
        <v>1000</v>
      </c>
      <c r="K24" s="89">
        <v>1000</v>
      </c>
      <c r="L24" s="62"/>
      <c r="M24" s="95">
        <f t="shared" si="20"/>
        <v>1000</v>
      </c>
      <c r="N24" s="62">
        <v>1000</v>
      </c>
      <c r="O24" s="62"/>
      <c r="P24" s="95">
        <f t="shared" si="21"/>
        <v>0</v>
      </c>
      <c r="Q24" s="95">
        <f t="shared" si="4"/>
        <v>0</v>
      </c>
      <c r="R24" s="95">
        <f t="shared" si="5"/>
        <v>0</v>
      </c>
      <c r="S24" s="95">
        <f t="shared" si="22"/>
        <v>1000</v>
      </c>
      <c r="T24" s="62">
        <v>1000</v>
      </c>
      <c r="U24" s="62"/>
      <c r="V24" s="95">
        <f t="shared" si="23"/>
        <v>1000</v>
      </c>
      <c r="W24" s="62">
        <v>1000</v>
      </c>
      <c r="X24" s="62"/>
      <c r="Y24" s="65">
        <f t="shared" si="8"/>
        <v>0</v>
      </c>
    </row>
    <row r="25" spans="1:25" ht="10.8">
      <c r="A25" s="114"/>
      <c r="B25" s="115"/>
      <c r="C25" s="115"/>
      <c r="D25" s="115"/>
      <c r="E25" s="96" t="s">
        <v>410</v>
      </c>
      <c r="F25" s="115" t="s">
        <v>409</v>
      </c>
      <c r="G25" s="95">
        <f t="shared" si="0"/>
        <v>1289.9000000000001</v>
      </c>
      <c r="H25" s="62">
        <v>1289.9000000000001</v>
      </c>
      <c r="I25" s="62"/>
      <c r="J25" s="95">
        <f t="shared" si="19"/>
        <v>1500</v>
      </c>
      <c r="K25" s="89">
        <v>1500</v>
      </c>
      <c r="L25" s="62"/>
      <c r="M25" s="95">
        <f t="shared" si="20"/>
        <v>1500</v>
      </c>
      <c r="N25" s="62">
        <v>1500</v>
      </c>
      <c r="O25" s="62"/>
      <c r="P25" s="95">
        <f t="shared" si="21"/>
        <v>0</v>
      </c>
      <c r="Q25" s="95">
        <f t="shared" si="4"/>
        <v>0</v>
      </c>
      <c r="R25" s="95">
        <f t="shared" si="5"/>
        <v>0</v>
      </c>
      <c r="S25" s="95">
        <f t="shared" si="22"/>
        <v>1500</v>
      </c>
      <c r="T25" s="62">
        <v>1500</v>
      </c>
      <c r="U25" s="62"/>
      <c r="V25" s="95">
        <f t="shared" si="23"/>
        <v>1500</v>
      </c>
      <c r="W25" s="62">
        <v>1500</v>
      </c>
      <c r="X25" s="62"/>
      <c r="Y25" s="65">
        <f t="shared" si="8"/>
        <v>0</v>
      </c>
    </row>
    <row r="26" spans="1:25" ht="10.8">
      <c r="A26" s="114"/>
      <c r="B26" s="115"/>
      <c r="C26" s="115"/>
      <c r="D26" s="115"/>
      <c r="E26" s="96" t="s">
        <v>412</v>
      </c>
      <c r="F26" s="115" t="s">
        <v>413</v>
      </c>
      <c r="G26" s="95">
        <f t="shared" si="0"/>
        <v>6503.7</v>
      </c>
      <c r="H26" s="62">
        <v>6503.7</v>
      </c>
      <c r="I26" s="62"/>
      <c r="J26" s="95">
        <f t="shared" si="19"/>
        <v>8000</v>
      </c>
      <c r="K26" s="89">
        <v>8000</v>
      </c>
      <c r="L26" s="62"/>
      <c r="M26" s="95">
        <f t="shared" si="20"/>
        <v>8000</v>
      </c>
      <c r="N26" s="62">
        <v>8000</v>
      </c>
      <c r="O26" s="62"/>
      <c r="P26" s="95">
        <f t="shared" si="21"/>
        <v>0</v>
      </c>
      <c r="Q26" s="95">
        <f t="shared" si="4"/>
        <v>0</v>
      </c>
      <c r="R26" s="95">
        <f t="shared" si="5"/>
        <v>0</v>
      </c>
      <c r="S26" s="95">
        <f t="shared" si="22"/>
        <v>8000</v>
      </c>
      <c r="T26" s="62">
        <v>8000</v>
      </c>
      <c r="U26" s="62"/>
      <c r="V26" s="95">
        <f t="shared" si="23"/>
        <v>8000</v>
      </c>
      <c r="W26" s="62">
        <v>8000</v>
      </c>
      <c r="X26" s="62"/>
      <c r="Y26" s="65">
        <f t="shared" si="8"/>
        <v>0</v>
      </c>
    </row>
    <row r="27" spans="1:25" ht="10.8">
      <c r="A27" s="114"/>
      <c r="B27" s="115"/>
      <c r="C27" s="115"/>
      <c r="D27" s="115"/>
      <c r="E27" s="96" t="s">
        <v>417</v>
      </c>
      <c r="F27" s="115" t="s">
        <v>416</v>
      </c>
      <c r="G27" s="95">
        <f t="shared" si="0"/>
        <v>1300.7</v>
      </c>
      <c r="H27" s="62">
        <v>1300.7</v>
      </c>
      <c r="I27" s="62"/>
      <c r="J27" s="95">
        <f t="shared" si="19"/>
        <v>2000</v>
      </c>
      <c r="K27" s="89">
        <v>2000</v>
      </c>
      <c r="L27" s="62"/>
      <c r="M27" s="95">
        <f t="shared" si="20"/>
        <v>2000</v>
      </c>
      <c r="N27" s="62">
        <v>2000</v>
      </c>
      <c r="O27" s="62"/>
      <c r="P27" s="95">
        <f t="shared" si="21"/>
        <v>0</v>
      </c>
      <c r="Q27" s="95">
        <f t="shared" si="4"/>
        <v>0</v>
      </c>
      <c r="R27" s="95">
        <f t="shared" si="5"/>
        <v>0</v>
      </c>
      <c r="S27" s="95">
        <f t="shared" si="22"/>
        <v>2000</v>
      </c>
      <c r="T27" s="62">
        <v>2000</v>
      </c>
      <c r="U27" s="62"/>
      <c r="V27" s="95">
        <f t="shared" si="23"/>
        <v>2000</v>
      </c>
      <c r="W27" s="62">
        <v>2000</v>
      </c>
      <c r="X27" s="62"/>
      <c r="Y27" s="65">
        <f t="shared" si="8"/>
        <v>0</v>
      </c>
    </row>
    <row r="28" spans="1:25" ht="10.8">
      <c r="A28" s="114"/>
      <c r="B28" s="115"/>
      <c r="C28" s="115"/>
      <c r="D28" s="115"/>
      <c r="E28" s="96" t="s">
        <v>605</v>
      </c>
      <c r="F28" s="115">
        <v>4251</v>
      </c>
      <c r="G28" s="95">
        <f t="shared" si="0"/>
        <v>0</v>
      </c>
      <c r="H28" s="62"/>
      <c r="I28" s="62"/>
      <c r="J28" s="95">
        <f t="shared" si="19"/>
        <v>2000</v>
      </c>
      <c r="K28" s="89">
        <v>2000</v>
      </c>
      <c r="L28" s="62"/>
      <c r="M28" s="95">
        <f t="shared" si="20"/>
        <v>1000</v>
      </c>
      <c r="N28" s="62">
        <v>1000</v>
      </c>
      <c r="O28" s="62"/>
      <c r="P28" s="95">
        <f t="shared" si="21"/>
        <v>-1000</v>
      </c>
      <c r="Q28" s="95">
        <f t="shared" si="4"/>
        <v>-1000</v>
      </c>
      <c r="R28" s="95">
        <f t="shared" si="5"/>
        <v>0</v>
      </c>
      <c r="S28" s="95">
        <f t="shared" si="22"/>
        <v>1000</v>
      </c>
      <c r="T28" s="62">
        <v>1000</v>
      </c>
      <c r="U28" s="62"/>
      <c r="V28" s="95">
        <f t="shared" si="23"/>
        <v>1000</v>
      </c>
      <c r="W28" s="62">
        <v>1000</v>
      </c>
      <c r="X28" s="62"/>
      <c r="Y28" s="65">
        <f t="shared" si="8"/>
        <v>-1000</v>
      </c>
    </row>
    <row r="29" spans="1:25" ht="20.399999999999999">
      <c r="A29" s="114"/>
      <c r="B29" s="115"/>
      <c r="C29" s="115"/>
      <c r="D29" s="115"/>
      <c r="E29" s="96" t="s">
        <v>423</v>
      </c>
      <c r="F29" s="115" t="s">
        <v>422</v>
      </c>
      <c r="G29" s="95">
        <f t="shared" si="0"/>
        <v>1340.9</v>
      </c>
      <c r="H29" s="62">
        <v>1340.9</v>
      </c>
      <c r="I29" s="62"/>
      <c r="J29" s="95">
        <f t="shared" si="19"/>
        <v>2000</v>
      </c>
      <c r="K29" s="89">
        <v>2000</v>
      </c>
      <c r="L29" s="62"/>
      <c r="M29" s="95">
        <f t="shared" si="20"/>
        <v>2000</v>
      </c>
      <c r="N29" s="62">
        <v>2000</v>
      </c>
      <c r="O29" s="62"/>
      <c r="P29" s="95">
        <f t="shared" si="21"/>
        <v>0</v>
      </c>
      <c r="Q29" s="95">
        <f t="shared" si="4"/>
        <v>0</v>
      </c>
      <c r="R29" s="95">
        <f t="shared" si="5"/>
        <v>0</v>
      </c>
      <c r="S29" s="95">
        <f t="shared" si="22"/>
        <v>2000</v>
      </c>
      <c r="T29" s="62">
        <v>2000</v>
      </c>
      <c r="U29" s="62"/>
      <c r="V29" s="95">
        <f t="shared" si="23"/>
        <v>2000</v>
      </c>
      <c r="W29" s="62">
        <v>2000</v>
      </c>
      <c r="X29" s="62"/>
      <c r="Y29" s="65">
        <f t="shared" si="8"/>
        <v>0</v>
      </c>
    </row>
    <row r="30" spans="1:25" ht="10.8">
      <c r="A30" s="114"/>
      <c r="B30" s="115"/>
      <c r="C30" s="115"/>
      <c r="D30" s="115"/>
      <c r="E30" s="96" t="s">
        <v>427</v>
      </c>
      <c r="F30" s="115" t="s">
        <v>426</v>
      </c>
      <c r="G30" s="95">
        <f t="shared" si="0"/>
        <v>1010.3</v>
      </c>
      <c r="H30" s="62">
        <v>1010.3</v>
      </c>
      <c r="I30" s="62"/>
      <c r="J30" s="95">
        <f t="shared" si="19"/>
        <v>2000</v>
      </c>
      <c r="K30" s="89">
        <v>2000</v>
      </c>
      <c r="L30" s="62"/>
      <c r="M30" s="95">
        <f t="shared" si="20"/>
        <v>2000</v>
      </c>
      <c r="N30" s="62">
        <v>2000</v>
      </c>
      <c r="O30" s="62"/>
      <c r="P30" s="95">
        <f t="shared" si="21"/>
        <v>0</v>
      </c>
      <c r="Q30" s="95">
        <f t="shared" si="4"/>
        <v>0</v>
      </c>
      <c r="R30" s="95">
        <f t="shared" si="5"/>
        <v>0</v>
      </c>
      <c r="S30" s="95">
        <f t="shared" si="22"/>
        <v>2000</v>
      </c>
      <c r="T30" s="62">
        <v>2000</v>
      </c>
      <c r="U30" s="62"/>
      <c r="V30" s="95">
        <f t="shared" si="23"/>
        <v>2000</v>
      </c>
      <c r="W30" s="62">
        <v>2000</v>
      </c>
      <c r="X30" s="62"/>
      <c r="Y30" s="65">
        <f t="shared" si="8"/>
        <v>0</v>
      </c>
    </row>
    <row r="31" spans="1:25" ht="10.8">
      <c r="A31" s="114"/>
      <c r="B31" s="115"/>
      <c r="C31" s="115"/>
      <c r="D31" s="115"/>
      <c r="E31" s="96" t="s">
        <v>429</v>
      </c>
      <c r="F31" s="115" t="s">
        <v>428</v>
      </c>
      <c r="G31" s="95">
        <f t="shared" si="0"/>
        <v>4170.2</v>
      </c>
      <c r="H31" s="62">
        <v>4170.2</v>
      </c>
      <c r="I31" s="62"/>
      <c r="J31" s="95">
        <f t="shared" si="19"/>
        <v>8000</v>
      </c>
      <c r="K31" s="89">
        <v>8000</v>
      </c>
      <c r="L31" s="62"/>
      <c r="M31" s="95">
        <f t="shared" si="20"/>
        <v>6000</v>
      </c>
      <c r="N31" s="62">
        <v>6000</v>
      </c>
      <c r="O31" s="62"/>
      <c r="P31" s="95">
        <f t="shared" si="21"/>
        <v>-2000</v>
      </c>
      <c r="Q31" s="95">
        <f t="shared" si="4"/>
        <v>-2000</v>
      </c>
      <c r="R31" s="95">
        <f t="shared" si="5"/>
        <v>0</v>
      </c>
      <c r="S31" s="95">
        <f t="shared" si="22"/>
        <v>6000</v>
      </c>
      <c r="T31" s="62">
        <v>6000</v>
      </c>
      <c r="U31" s="62"/>
      <c r="V31" s="95">
        <f t="shared" si="23"/>
        <v>6000</v>
      </c>
      <c r="W31" s="62">
        <v>6000</v>
      </c>
      <c r="X31" s="62"/>
      <c r="Y31" s="65">
        <f t="shared" si="8"/>
        <v>-2000</v>
      </c>
    </row>
    <row r="32" spans="1:25" ht="10.8">
      <c r="A32" s="114"/>
      <c r="B32" s="115"/>
      <c r="C32" s="115"/>
      <c r="D32" s="115"/>
      <c r="E32" s="96" t="s">
        <v>606</v>
      </c>
      <c r="F32" s="115">
        <v>4266</v>
      </c>
      <c r="G32" s="95">
        <f t="shared" si="0"/>
        <v>0</v>
      </c>
      <c r="H32" s="62"/>
      <c r="I32" s="62"/>
      <c r="J32" s="95">
        <f t="shared" si="19"/>
        <v>500</v>
      </c>
      <c r="K32" s="89">
        <v>500</v>
      </c>
      <c r="L32" s="62"/>
      <c r="M32" s="95">
        <f t="shared" si="20"/>
        <v>500</v>
      </c>
      <c r="N32" s="62">
        <v>500</v>
      </c>
      <c r="O32" s="62"/>
      <c r="P32" s="95">
        <f t="shared" si="21"/>
        <v>0</v>
      </c>
      <c r="Q32" s="95">
        <f t="shared" si="4"/>
        <v>0</v>
      </c>
      <c r="R32" s="95">
        <f t="shared" si="5"/>
        <v>0</v>
      </c>
      <c r="S32" s="95">
        <f t="shared" si="22"/>
        <v>500</v>
      </c>
      <c r="T32" s="62">
        <v>500</v>
      </c>
      <c r="U32" s="62"/>
      <c r="V32" s="95">
        <f t="shared" si="23"/>
        <v>500</v>
      </c>
      <c r="W32" s="62">
        <v>500</v>
      </c>
      <c r="X32" s="62"/>
      <c r="Y32" s="65">
        <f t="shared" si="8"/>
        <v>0</v>
      </c>
    </row>
    <row r="33" spans="1:25" ht="10.8">
      <c r="A33" s="114"/>
      <c r="B33" s="115"/>
      <c r="C33" s="115"/>
      <c r="D33" s="115"/>
      <c r="E33" s="96" t="s">
        <v>431</v>
      </c>
      <c r="F33" s="115" t="s">
        <v>430</v>
      </c>
      <c r="G33" s="95">
        <f t="shared" si="0"/>
        <v>560</v>
      </c>
      <c r="H33" s="62">
        <v>560</v>
      </c>
      <c r="I33" s="62"/>
      <c r="J33" s="95">
        <f t="shared" si="19"/>
        <v>1000</v>
      </c>
      <c r="K33" s="89">
        <v>1000</v>
      </c>
      <c r="L33" s="62"/>
      <c r="M33" s="95">
        <f t="shared" si="20"/>
        <v>1000</v>
      </c>
      <c r="N33" s="62">
        <v>1000</v>
      </c>
      <c r="O33" s="62"/>
      <c r="P33" s="95">
        <f t="shared" si="21"/>
        <v>0</v>
      </c>
      <c r="Q33" s="95">
        <f t="shared" si="4"/>
        <v>0</v>
      </c>
      <c r="R33" s="95">
        <f t="shared" si="5"/>
        <v>0</v>
      </c>
      <c r="S33" s="95">
        <f t="shared" si="22"/>
        <v>1000</v>
      </c>
      <c r="T33" s="62">
        <v>1000</v>
      </c>
      <c r="U33" s="62"/>
      <c r="V33" s="95">
        <f t="shared" si="23"/>
        <v>1000</v>
      </c>
      <c r="W33" s="62">
        <v>1000</v>
      </c>
      <c r="X33" s="62"/>
      <c r="Y33" s="65">
        <f t="shared" si="8"/>
        <v>0</v>
      </c>
    </row>
    <row r="34" spans="1:25" ht="10.8">
      <c r="A34" s="114"/>
      <c r="B34" s="115"/>
      <c r="C34" s="115"/>
      <c r="D34" s="115"/>
      <c r="E34" s="96" t="s">
        <v>433</v>
      </c>
      <c r="F34" s="115" t="s">
        <v>434</v>
      </c>
      <c r="G34" s="95">
        <f t="shared" si="0"/>
        <v>1918.2</v>
      </c>
      <c r="H34" s="62">
        <v>1918.2</v>
      </c>
      <c r="I34" s="62"/>
      <c r="J34" s="95">
        <f t="shared" si="19"/>
        <v>3000</v>
      </c>
      <c r="K34" s="89">
        <v>3000</v>
      </c>
      <c r="L34" s="62"/>
      <c r="M34" s="95">
        <f t="shared" si="20"/>
        <v>3000</v>
      </c>
      <c r="N34" s="62">
        <v>3000</v>
      </c>
      <c r="O34" s="62"/>
      <c r="P34" s="95">
        <f t="shared" si="21"/>
        <v>0</v>
      </c>
      <c r="Q34" s="95">
        <f t="shared" si="4"/>
        <v>0</v>
      </c>
      <c r="R34" s="95">
        <f t="shared" si="5"/>
        <v>0</v>
      </c>
      <c r="S34" s="95">
        <f t="shared" si="22"/>
        <v>3000</v>
      </c>
      <c r="T34" s="62">
        <v>3000</v>
      </c>
      <c r="U34" s="62"/>
      <c r="V34" s="95">
        <f t="shared" si="23"/>
        <v>3000</v>
      </c>
      <c r="W34" s="62">
        <v>3000</v>
      </c>
      <c r="X34" s="62"/>
      <c r="Y34" s="65">
        <f t="shared" si="8"/>
        <v>0</v>
      </c>
    </row>
    <row r="35" spans="1:25" ht="10.8">
      <c r="A35" s="114"/>
      <c r="B35" s="115"/>
      <c r="C35" s="115"/>
      <c r="D35" s="115"/>
      <c r="E35" s="101" t="s">
        <v>607</v>
      </c>
      <c r="F35" s="115">
        <v>4621</v>
      </c>
      <c r="G35" s="95">
        <f t="shared" si="0"/>
        <v>0</v>
      </c>
      <c r="H35" s="62"/>
      <c r="I35" s="62"/>
      <c r="J35" s="95">
        <f t="shared" si="19"/>
        <v>600</v>
      </c>
      <c r="K35" s="89">
        <v>600</v>
      </c>
      <c r="L35" s="62"/>
      <c r="M35" s="95">
        <f t="shared" si="20"/>
        <v>600</v>
      </c>
      <c r="N35" s="62">
        <v>600</v>
      </c>
      <c r="O35" s="62"/>
      <c r="P35" s="95">
        <f t="shared" si="21"/>
        <v>0</v>
      </c>
      <c r="Q35" s="95">
        <f t="shared" si="4"/>
        <v>0</v>
      </c>
      <c r="R35" s="95">
        <f t="shared" si="5"/>
        <v>0</v>
      </c>
      <c r="S35" s="95">
        <f t="shared" si="22"/>
        <v>600</v>
      </c>
      <c r="T35" s="62">
        <v>600</v>
      </c>
      <c r="U35" s="62"/>
      <c r="V35" s="95">
        <f t="shared" si="23"/>
        <v>600</v>
      </c>
      <c r="W35" s="62">
        <v>600</v>
      </c>
      <c r="X35" s="62"/>
      <c r="Y35" s="65">
        <f t="shared" si="8"/>
        <v>0</v>
      </c>
    </row>
    <row r="36" spans="1:25" ht="10.8">
      <c r="A36" s="114"/>
      <c r="B36" s="115"/>
      <c r="C36" s="115"/>
      <c r="D36" s="115"/>
      <c r="E36" s="101" t="s">
        <v>608</v>
      </c>
      <c r="F36" s="115">
        <v>4639</v>
      </c>
      <c r="G36" s="95">
        <f t="shared" si="0"/>
        <v>569.70000000000005</v>
      </c>
      <c r="H36" s="62">
        <v>569.70000000000005</v>
      </c>
      <c r="I36" s="62"/>
      <c r="J36" s="95">
        <f t="shared" si="19"/>
        <v>1000</v>
      </c>
      <c r="K36" s="89">
        <v>1000</v>
      </c>
      <c r="L36" s="62"/>
      <c r="M36" s="95">
        <f t="shared" si="20"/>
        <v>1000</v>
      </c>
      <c r="N36" s="62">
        <v>1000</v>
      </c>
      <c r="O36" s="62"/>
      <c r="P36" s="95">
        <f t="shared" si="21"/>
        <v>0</v>
      </c>
      <c r="Q36" s="95">
        <f t="shared" si="4"/>
        <v>0</v>
      </c>
      <c r="R36" s="95">
        <f t="shared" si="5"/>
        <v>0</v>
      </c>
      <c r="S36" s="95">
        <f t="shared" si="22"/>
        <v>1000</v>
      </c>
      <c r="T36" s="62">
        <v>1000</v>
      </c>
      <c r="U36" s="62"/>
      <c r="V36" s="95">
        <f t="shared" si="23"/>
        <v>1000</v>
      </c>
      <c r="W36" s="62">
        <v>1000</v>
      </c>
      <c r="X36" s="62"/>
      <c r="Y36" s="65">
        <f t="shared" si="8"/>
        <v>0</v>
      </c>
    </row>
    <row r="37" spans="1:25" ht="10.8">
      <c r="A37" s="114"/>
      <c r="B37" s="115"/>
      <c r="C37" s="115"/>
      <c r="D37" s="115"/>
      <c r="E37" s="101" t="s">
        <v>609</v>
      </c>
      <c r="F37" s="115">
        <v>4822</v>
      </c>
      <c r="G37" s="95">
        <f t="shared" si="0"/>
        <v>2550.1999999999998</v>
      </c>
      <c r="H37" s="62">
        <v>2550.1999999999998</v>
      </c>
      <c r="I37" s="62"/>
      <c r="J37" s="95">
        <f t="shared" si="19"/>
        <v>3000</v>
      </c>
      <c r="K37" s="89">
        <v>3000</v>
      </c>
      <c r="L37" s="62"/>
      <c r="M37" s="95">
        <f t="shared" si="20"/>
        <v>3000</v>
      </c>
      <c r="N37" s="62">
        <v>3000</v>
      </c>
      <c r="O37" s="62"/>
      <c r="P37" s="95">
        <f t="shared" si="21"/>
        <v>0</v>
      </c>
      <c r="Q37" s="95">
        <f t="shared" si="4"/>
        <v>0</v>
      </c>
      <c r="R37" s="95">
        <f t="shared" si="5"/>
        <v>0</v>
      </c>
      <c r="S37" s="95">
        <f t="shared" si="22"/>
        <v>3000</v>
      </c>
      <c r="T37" s="62">
        <v>3000</v>
      </c>
      <c r="U37" s="62"/>
      <c r="V37" s="95">
        <f t="shared" si="23"/>
        <v>3000</v>
      </c>
      <c r="W37" s="62">
        <v>3000</v>
      </c>
      <c r="X37" s="62"/>
      <c r="Y37" s="65">
        <f t="shared" si="8"/>
        <v>0</v>
      </c>
    </row>
    <row r="38" spans="1:25">
      <c r="A38" s="114"/>
      <c r="B38" s="115"/>
      <c r="C38" s="115"/>
      <c r="D38" s="115"/>
      <c r="E38" s="101" t="s">
        <v>610</v>
      </c>
      <c r="F38" s="115">
        <v>5113</v>
      </c>
      <c r="G38" s="95">
        <f t="shared" si="0"/>
        <v>1658.3</v>
      </c>
      <c r="H38" s="62"/>
      <c r="I38" s="62">
        <v>1658.3</v>
      </c>
      <c r="J38" s="95">
        <f t="shared" si="19"/>
        <v>10000</v>
      </c>
      <c r="K38" s="62"/>
      <c r="L38" s="62">
        <v>10000</v>
      </c>
      <c r="M38" s="95">
        <f t="shared" si="20"/>
        <v>2000</v>
      </c>
      <c r="N38" s="62"/>
      <c r="O38" s="62">
        <v>2000</v>
      </c>
      <c r="P38" s="95">
        <f t="shared" si="21"/>
        <v>-8000</v>
      </c>
      <c r="Q38" s="95">
        <f t="shared" si="4"/>
        <v>0</v>
      </c>
      <c r="R38" s="95">
        <f t="shared" si="5"/>
        <v>-8000</v>
      </c>
      <c r="S38" s="95">
        <f t="shared" si="22"/>
        <v>1500</v>
      </c>
      <c r="T38" s="62"/>
      <c r="U38" s="62">
        <v>1500</v>
      </c>
      <c r="V38" s="95">
        <f t="shared" si="23"/>
        <v>1000</v>
      </c>
      <c r="W38" s="62"/>
      <c r="X38" s="62">
        <v>1000</v>
      </c>
      <c r="Y38" s="65">
        <f t="shared" si="8"/>
        <v>-8000</v>
      </c>
    </row>
    <row r="39" spans="1:25">
      <c r="A39" s="114"/>
      <c r="B39" s="115"/>
      <c r="C39" s="115"/>
      <c r="D39" s="115"/>
      <c r="E39" s="96" t="s">
        <v>505</v>
      </c>
      <c r="F39" s="115" t="s">
        <v>504</v>
      </c>
      <c r="G39" s="95">
        <f t="shared" si="0"/>
        <v>9500</v>
      </c>
      <c r="H39" s="62"/>
      <c r="I39" s="62">
        <v>9500</v>
      </c>
      <c r="J39" s="95">
        <f t="shared" si="19"/>
        <v>0</v>
      </c>
      <c r="K39" s="62"/>
      <c r="L39" s="62"/>
      <c r="M39" s="95">
        <f t="shared" si="20"/>
        <v>0</v>
      </c>
      <c r="N39" s="62"/>
      <c r="O39" s="62"/>
      <c r="P39" s="95">
        <f t="shared" si="21"/>
        <v>0</v>
      </c>
      <c r="Q39" s="95">
        <f t="shared" si="4"/>
        <v>0</v>
      </c>
      <c r="R39" s="95">
        <f t="shared" si="5"/>
        <v>0</v>
      </c>
      <c r="S39" s="95">
        <f t="shared" si="22"/>
        <v>0</v>
      </c>
      <c r="T39" s="62"/>
      <c r="U39" s="62"/>
      <c r="V39" s="95">
        <f t="shared" si="23"/>
        <v>0</v>
      </c>
      <c r="W39" s="62"/>
      <c r="X39" s="62"/>
      <c r="Y39" s="65">
        <f t="shared" si="8"/>
        <v>0</v>
      </c>
    </row>
    <row r="40" spans="1:25">
      <c r="A40" s="114"/>
      <c r="B40" s="115"/>
      <c r="C40" s="115"/>
      <c r="D40" s="115"/>
      <c r="E40" s="96" t="s">
        <v>507</v>
      </c>
      <c r="F40" s="115" t="s">
        <v>506</v>
      </c>
      <c r="G40" s="95">
        <f t="shared" si="0"/>
        <v>5216.8</v>
      </c>
      <c r="H40" s="62"/>
      <c r="I40" s="62">
        <v>5216.8</v>
      </c>
      <c r="J40" s="95">
        <f t="shared" si="19"/>
        <v>5000</v>
      </c>
      <c r="K40" s="62"/>
      <c r="L40" s="62">
        <v>5000</v>
      </c>
      <c r="M40" s="95">
        <f t="shared" si="20"/>
        <v>5000</v>
      </c>
      <c r="N40" s="62"/>
      <c r="O40" s="62">
        <v>5000</v>
      </c>
      <c r="P40" s="95">
        <f t="shared" si="21"/>
        <v>0</v>
      </c>
      <c r="Q40" s="95">
        <f t="shared" si="4"/>
        <v>0</v>
      </c>
      <c r="R40" s="95">
        <f t="shared" si="5"/>
        <v>0</v>
      </c>
      <c r="S40" s="95">
        <f t="shared" si="22"/>
        <v>3000</v>
      </c>
      <c r="T40" s="62"/>
      <c r="U40" s="62">
        <v>3000</v>
      </c>
      <c r="V40" s="95">
        <f t="shared" si="23"/>
        <v>2000</v>
      </c>
      <c r="W40" s="62"/>
      <c r="X40" s="62">
        <v>2000</v>
      </c>
      <c r="Y40" s="65">
        <f t="shared" si="8"/>
        <v>0</v>
      </c>
    </row>
    <row r="41" spans="1:25">
      <c r="A41" s="114"/>
      <c r="B41" s="115"/>
      <c r="C41" s="115"/>
      <c r="D41" s="115"/>
      <c r="E41" s="101" t="s">
        <v>611</v>
      </c>
      <c r="F41" s="115">
        <v>5133</v>
      </c>
      <c r="G41" s="95">
        <f t="shared" si="0"/>
        <v>500</v>
      </c>
      <c r="H41" s="62"/>
      <c r="I41" s="62">
        <v>500</v>
      </c>
      <c r="J41" s="95">
        <f t="shared" si="19"/>
        <v>2000</v>
      </c>
      <c r="K41" s="62"/>
      <c r="L41" s="62">
        <v>2000</v>
      </c>
      <c r="M41" s="95">
        <f t="shared" si="20"/>
        <v>0</v>
      </c>
      <c r="N41" s="62"/>
      <c r="O41" s="62"/>
      <c r="P41" s="95">
        <f t="shared" si="21"/>
        <v>-2000</v>
      </c>
      <c r="Q41" s="95">
        <f t="shared" si="4"/>
        <v>0</v>
      </c>
      <c r="R41" s="95">
        <f t="shared" si="5"/>
        <v>-2000</v>
      </c>
      <c r="S41" s="95">
        <f t="shared" si="22"/>
        <v>0</v>
      </c>
      <c r="T41" s="62"/>
      <c r="U41" s="62"/>
      <c r="V41" s="95">
        <f t="shared" si="23"/>
        <v>0</v>
      </c>
      <c r="W41" s="62"/>
      <c r="X41" s="62"/>
      <c r="Y41" s="65">
        <f t="shared" si="8"/>
        <v>-2000</v>
      </c>
    </row>
    <row r="42" spans="1:25">
      <c r="A42" s="114"/>
      <c r="B42" s="115"/>
      <c r="C42" s="115"/>
      <c r="D42" s="115"/>
      <c r="E42" s="101" t="s">
        <v>612</v>
      </c>
      <c r="F42" s="115">
        <v>5134</v>
      </c>
      <c r="G42" s="95">
        <f t="shared" si="0"/>
        <v>0</v>
      </c>
      <c r="H42" s="62"/>
      <c r="I42" s="62"/>
      <c r="J42" s="95">
        <f t="shared" si="19"/>
        <v>3000</v>
      </c>
      <c r="K42" s="62"/>
      <c r="L42" s="62">
        <v>3000</v>
      </c>
      <c r="M42" s="95">
        <f t="shared" si="20"/>
        <v>2000</v>
      </c>
      <c r="N42" s="62"/>
      <c r="O42" s="62">
        <v>2000</v>
      </c>
      <c r="P42" s="95">
        <f t="shared" si="21"/>
        <v>-1000</v>
      </c>
      <c r="Q42" s="95">
        <f t="shared" si="4"/>
        <v>0</v>
      </c>
      <c r="R42" s="95">
        <f t="shared" si="5"/>
        <v>-1000</v>
      </c>
      <c r="S42" s="95">
        <f t="shared" si="22"/>
        <v>1500</v>
      </c>
      <c r="T42" s="62"/>
      <c r="U42" s="62">
        <v>1500</v>
      </c>
      <c r="V42" s="95">
        <f t="shared" si="23"/>
        <v>1000</v>
      </c>
      <c r="W42" s="62"/>
      <c r="X42" s="62">
        <v>1000</v>
      </c>
      <c r="Y42" s="65">
        <f t="shared" si="8"/>
        <v>-1000</v>
      </c>
    </row>
    <row r="43" spans="1:25" s="5" customFormat="1">
      <c r="A43" s="116" t="s">
        <v>206</v>
      </c>
      <c r="B43" s="117" t="s">
        <v>194</v>
      </c>
      <c r="C43" s="117" t="s">
        <v>204</v>
      </c>
      <c r="D43" s="117" t="s">
        <v>195</v>
      </c>
      <c r="E43" s="97" t="s">
        <v>207</v>
      </c>
      <c r="F43" s="125"/>
      <c r="G43" s="95">
        <f t="shared" si="0"/>
        <v>7097.3</v>
      </c>
      <c r="H43" s="98">
        <f>SUM(H45)</f>
        <v>7097.3</v>
      </c>
      <c r="I43" s="98">
        <f>SUM(I45)</f>
        <v>0</v>
      </c>
      <c r="J43" s="95">
        <f t="shared" ref="J43" si="24">SUM(K43+L43)</f>
        <v>0</v>
      </c>
      <c r="K43" s="98">
        <f>SUM(K45)</f>
        <v>0</v>
      </c>
      <c r="L43" s="98">
        <f>SUM(L45)</f>
        <v>0</v>
      </c>
      <c r="M43" s="95">
        <f t="shared" ref="M43" si="25">SUM(N43+O43)</f>
        <v>0</v>
      </c>
      <c r="N43" s="98">
        <f>SUM(N45)</f>
        <v>0</v>
      </c>
      <c r="O43" s="98">
        <f>SUM(O45)</f>
        <v>0</v>
      </c>
      <c r="P43" s="95">
        <f t="shared" ref="P43" si="26">SUM(Q43+R43)</f>
        <v>0</v>
      </c>
      <c r="Q43" s="95">
        <f t="shared" si="4"/>
        <v>0</v>
      </c>
      <c r="R43" s="95">
        <f t="shared" si="5"/>
        <v>0</v>
      </c>
      <c r="S43" s="95">
        <f t="shared" ref="S43" si="27">SUM(T43+U43)</f>
        <v>0</v>
      </c>
      <c r="T43" s="98">
        <f>SUM(T45)</f>
        <v>0</v>
      </c>
      <c r="U43" s="98">
        <f>SUM(U45)</f>
        <v>0</v>
      </c>
      <c r="V43" s="95">
        <f t="shared" ref="V43" si="28">SUM(W43+X43)</f>
        <v>0</v>
      </c>
      <c r="W43" s="98">
        <f>SUM(W45)</f>
        <v>0</v>
      </c>
      <c r="X43" s="98">
        <f>SUM(X45)</f>
        <v>0</v>
      </c>
      <c r="Y43" s="65">
        <f t="shared" si="8"/>
        <v>0</v>
      </c>
    </row>
    <row r="44" spans="1:25">
      <c r="A44" s="114"/>
      <c r="B44" s="115"/>
      <c r="C44" s="115"/>
      <c r="D44" s="115"/>
      <c r="E44" s="96" t="s">
        <v>200</v>
      </c>
      <c r="F44" s="115"/>
      <c r="G44" s="95"/>
      <c r="H44" s="62"/>
      <c r="I44" s="62"/>
      <c r="J44" s="95"/>
      <c r="K44" s="62"/>
      <c r="L44" s="62"/>
      <c r="M44" s="95"/>
      <c r="N44" s="62"/>
      <c r="O44" s="62"/>
      <c r="P44" s="95"/>
      <c r="Q44" s="95">
        <f t="shared" si="4"/>
        <v>0</v>
      </c>
      <c r="R44" s="95">
        <f t="shared" si="5"/>
        <v>0</v>
      </c>
      <c r="S44" s="95"/>
      <c r="T44" s="62"/>
      <c r="U44" s="62"/>
      <c r="V44" s="95"/>
      <c r="W44" s="62"/>
      <c r="X44" s="62"/>
      <c r="Y44" s="65"/>
    </row>
    <row r="45" spans="1:25" ht="20.399999999999999">
      <c r="A45" s="114" t="s">
        <v>208</v>
      </c>
      <c r="B45" s="115" t="s">
        <v>194</v>
      </c>
      <c r="C45" s="115" t="s">
        <v>204</v>
      </c>
      <c r="D45" s="115">
        <v>3</v>
      </c>
      <c r="E45" s="96" t="s">
        <v>209</v>
      </c>
      <c r="F45" s="115"/>
      <c r="G45" s="95">
        <f t="shared" si="0"/>
        <v>7097.3</v>
      </c>
      <c r="H45" s="62">
        <f>SUM(H47)</f>
        <v>7097.3</v>
      </c>
      <c r="I45" s="62">
        <f>SUM(I47)</f>
        <v>0</v>
      </c>
      <c r="J45" s="95">
        <f t="shared" ref="J45" si="29">SUM(K45+L45)</f>
        <v>0</v>
      </c>
      <c r="K45" s="62">
        <f>SUM(K47)</f>
        <v>0</v>
      </c>
      <c r="L45" s="62">
        <f>SUM(L47)</f>
        <v>0</v>
      </c>
      <c r="M45" s="95">
        <f t="shared" ref="M45" si="30">SUM(N45+O45)</f>
        <v>0</v>
      </c>
      <c r="N45" s="62">
        <f>SUM(N47)</f>
        <v>0</v>
      </c>
      <c r="O45" s="62">
        <f>SUM(O47)</f>
        <v>0</v>
      </c>
      <c r="P45" s="95">
        <f t="shared" ref="P45" si="31">SUM(Q45+R45)</f>
        <v>0</v>
      </c>
      <c r="Q45" s="95">
        <f t="shared" si="4"/>
        <v>0</v>
      </c>
      <c r="R45" s="95">
        <f t="shared" si="5"/>
        <v>0</v>
      </c>
      <c r="S45" s="95">
        <f t="shared" ref="S45" si="32">SUM(T45+U45)</f>
        <v>0</v>
      </c>
      <c r="T45" s="62">
        <f>SUM(T47)</f>
        <v>0</v>
      </c>
      <c r="U45" s="62">
        <f>SUM(U47)</f>
        <v>0</v>
      </c>
      <c r="V45" s="95">
        <f t="shared" ref="V45" si="33">SUM(W45+X45)</f>
        <v>0</v>
      </c>
      <c r="W45" s="62">
        <f>SUM(W47)</f>
        <v>0</v>
      </c>
      <c r="X45" s="62">
        <f>SUM(X47)</f>
        <v>0</v>
      </c>
      <c r="Y45" s="65">
        <f t="shared" si="8"/>
        <v>0</v>
      </c>
    </row>
    <row r="46" spans="1:25">
      <c r="A46" s="114"/>
      <c r="B46" s="115"/>
      <c r="C46" s="115"/>
      <c r="D46" s="115"/>
      <c r="E46" s="96" t="s">
        <v>5</v>
      </c>
      <c r="F46" s="115"/>
      <c r="G46" s="95"/>
      <c r="H46" s="62"/>
      <c r="I46" s="62"/>
      <c r="J46" s="95"/>
      <c r="K46" s="62"/>
      <c r="L46" s="62"/>
      <c r="M46" s="95"/>
      <c r="N46" s="62"/>
      <c r="O46" s="62"/>
      <c r="P46" s="95"/>
      <c r="Q46" s="95">
        <f t="shared" si="4"/>
        <v>0</v>
      </c>
      <c r="R46" s="95">
        <f t="shared" si="5"/>
        <v>0</v>
      </c>
      <c r="S46" s="95"/>
      <c r="T46" s="62"/>
      <c r="U46" s="62"/>
      <c r="V46" s="95"/>
      <c r="W46" s="62"/>
      <c r="X46" s="62"/>
      <c r="Y46" s="65"/>
    </row>
    <row r="47" spans="1:25" s="5" customFormat="1" ht="30.6">
      <c r="A47" s="116"/>
      <c r="B47" s="117"/>
      <c r="C47" s="117"/>
      <c r="D47" s="117"/>
      <c r="E47" s="97" t="s">
        <v>567</v>
      </c>
      <c r="F47" s="126"/>
      <c r="G47" s="95">
        <f t="shared" si="0"/>
        <v>7097.3</v>
      </c>
      <c r="H47" s="100">
        <f>SUM(H48:H51)</f>
        <v>7097.3</v>
      </c>
      <c r="I47" s="100">
        <f>SUM(I48:I51)</f>
        <v>0</v>
      </c>
      <c r="J47" s="95">
        <f t="shared" ref="J47:J51" si="34">SUM(K47+L47)</f>
        <v>0</v>
      </c>
      <c r="K47" s="100">
        <f>SUM(K48:K51)</f>
        <v>0</v>
      </c>
      <c r="L47" s="100">
        <f>SUM(L48:L51)</f>
        <v>0</v>
      </c>
      <c r="M47" s="95">
        <f t="shared" ref="M47:M51" si="35">SUM(N47+O47)</f>
        <v>0</v>
      </c>
      <c r="N47" s="100">
        <f>SUM(N48:N51)</f>
        <v>0</v>
      </c>
      <c r="O47" s="100">
        <f>SUM(O48:O51)</f>
        <v>0</v>
      </c>
      <c r="P47" s="95">
        <f t="shared" ref="P47:P51" si="36">SUM(Q47+R47)</f>
        <v>0</v>
      </c>
      <c r="Q47" s="95">
        <f t="shared" si="4"/>
        <v>0</v>
      </c>
      <c r="R47" s="95">
        <f t="shared" si="5"/>
        <v>0</v>
      </c>
      <c r="S47" s="95">
        <f t="shared" ref="S47:S51" si="37">SUM(T47+U47)</f>
        <v>0</v>
      </c>
      <c r="T47" s="100">
        <f>SUM(T48:T51)</f>
        <v>0</v>
      </c>
      <c r="U47" s="100">
        <f>SUM(U48:U51)</f>
        <v>0</v>
      </c>
      <c r="V47" s="95">
        <f t="shared" ref="V47:V51" si="38">SUM(W47+X47)</f>
        <v>0</v>
      </c>
      <c r="W47" s="100">
        <f>SUM(W48:W51)</f>
        <v>0</v>
      </c>
      <c r="X47" s="100">
        <f>SUM(X48:X51)</f>
        <v>0</v>
      </c>
      <c r="Y47" s="65">
        <f t="shared" si="8"/>
        <v>0</v>
      </c>
    </row>
    <row r="48" spans="1:25">
      <c r="A48" s="114"/>
      <c r="B48" s="115"/>
      <c r="C48" s="115"/>
      <c r="D48" s="115"/>
      <c r="E48" s="96" t="s">
        <v>374</v>
      </c>
      <c r="F48" s="115" t="s">
        <v>373</v>
      </c>
      <c r="G48" s="95">
        <f t="shared" si="0"/>
        <v>6479.3</v>
      </c>
      <c r="H48" s="62">
        <v>6479.3</v>
      </c>
      <c r="I48" s="62"/>
      <c r="J48" s="95">
        <f t="shared" si="34"/>
        <v>0</v>
      </c>
      <c r="K48" s="62"/>
      <c r="L48" s="62"/>
      <c r="M48" s="95">
        <f t="shared" si="35"/>
        <v>0</v>
      </c>
      <c r="N48" s="62"/>
      <c r="O48" s="62"/>
      <c r="P48" s="95">
        <f t="shared" si="36"/>
        <v>0</v>
      </c>
      <c r="Q48" s="95">
        <f t="shared" si="4"/>
        <v>0</v>
      </c>
      <c r="R48" s="95">
        <f t="shared" si="5"/>
        <v>0</v>
      </c>
      <c r="S48" s="95">
        <f t="shared" si="37"/>
        <v>0</v>
      </c>
      <c r="T48" s="62"/>
      <c r="U48" s="62"/>
      <c r="V48" s="95">
        <f t="shared" si="38"/>
        <v>0</v>
      </c>
      <c r="W48" s="62"/>
      <c r="X48" s="62"/>
      <c r="Y48" s="65">
        <f t="shared" si="8"/>
        <v>0</v>
      </c>
    </row>
    <row r="49" spans="1:25">
      <c r="A49" s="114"/>
      <c r="B49" s="115"/>
      <c r="C49" s="115"/>
      <c r="D49" s="115"/>
      <c r="E49" s="96" t="s">
        <v>382</v>
      </c>
      <c r="F49" s="115" t="s">
        <v>381</v>
      </c>
      <c r="G49" s="95">
        <f t="shared" si="0"/>
        <v>359.1</v>
      </c>
      <c r="H49" s="62">
        <v>359.1</v>
      </c>
      <c r="I49" s="62"/>
      <c r="J49" s="95">
        <f t="shared" si="34"/>
        <v>0</v>
      </c>
      <c r="K49" s="62"/>
      <c r="L49" s="62"/>
      <c r="M49" s="95">
        <f t="shared" si="35"/>
        <v>0</v>
      </c>
      <c r="N49" s="62"/>
      <c r="O49" s="62"/>
      <c r="P49" s="95">
        <f t="shared" si="36"/>
        <v>0</v>
      </c>
      <c r="Q49" s="95">
        <f t="shared" ref="Q49:Q50" si="39">SUM(N49-K49)</f>
        <v>0</v>
      </c>
      <c r="R49" s="95">
        <f t="shared" ref="R49:R50" si="40">SUM(O49-L49)</f>
        <v>0</v>
      </c>
      <c r="S49" s="95">
        <f t="shared" ref="S49:S50" si="41">SUM(T49+U49)</f>
        <v>0</v>
      </c>
      <c r="T49" s="62"/>
      <c r="U49" s="62"/>
      <c r="V49" s="95">
        <f t="shared" si="38"/>
        <v>0</v>
      </c>
      <c r="W49" s="62"/>
      <c r="X49" s="62"/>
      <c r="Y49" s="65">
        <f t="shared" si="8"/>
        <v>0</v>
      </c>
    </row>
    <row r="50" spans="1:25">
      <c r="A50" s="114"/>
      <c r="B50" s="115"/>
      <c r="C50" s="115"/>
      <c r="D50" s="115"/>
      <c r="E50" s="96" t="s">
        <v>386</v>
      </c>
      <c r="F50" s="115" t="s">
        <v>385</v>
      </c>
      <c r="G50" s="95">
        <f t="shared" si="0"/>
        <v>178.9</v>
      </c>
      <c r="H50" s="62">
        <v>178.9</v>
      </c>
      <c r="I50" s="62"/>
      <c r="J50" s="95">
        <f t="shared" si="34"/>
        <v>0</v>
      </c>
      <c r="K50" s="62"/>
      <c r="L50" s="62"/>
      <c r="M50" s="95">
        <f t="shared" si="35"/>
        <v>0</v>
      </c>
      <c r="N50" s="62"/>
      <c r="O50" s="62"/>
      <c r="P50" s="95">
        <f t="shared" si="36"/>
        <v>0</v>
      </c>
      <c r="Q50" s="95">
        <f t="shared" si="39"/>
        <v>0</v>
      </c>
      <c r="R50" s="95">
        <f t="shared" si="40"/>
        <v>0</v>
      </c>
      <c r="S50" s="95">
        <f t="shared" si="41"/>
        <v>0</v>
      </c>
      <c r="T50" s="62"/>
      <c r="U50" s="62"/>
      <c r="V50" s="95">
        <f t="shared" si="38"/>
        <v>0</v>
      </c>
      <c r="W50" s="62"/>
      <c r="X50" s="62"/>
      <c r="Y50" s="65">
        <f t="shared" si="8"/>
        <v>0</v>
      </c>
    </row>
    <row r="51" spans="1:25">
      <c r="A51" s="114"/>
      <c r="B51" s="115"/>
      <c r="C51" s="115"/>
      <c r="D51" s="115"/>
      <c r="E51" s="96" t="s">
        <v>431</v>
      </c>
      <c r="F51" s="115" t="s">
        <v>430</v>
      </c>
      <c r="G51" s="95">
        <f t="shared" si="0"/>
        <v>80</v>
      </c>
      <c r="H51" s="62">
        <v>80</v>
      </c>
      <c r="I51" s="62"/>
      <c r="J51" s="95">
        <f t="shared" si="34"/>
        <v>0</v>
      </c>
      <c r="K51" s="62"/>
      <c r="L51" s="62"/>
      <c r="M51" s="95">
        <f t="shared" si="35"/>
        <v>0</v>
      </c>
      <c r="N51" s="62"/>
      <c r="O51" s="62"/>
      <c r="P51" s="95">
        <f t="shared" si="36"/>
        <v>0</v>
      </c>
      <c r="Q51" s="95">
        <f t="shared" si="4"/>
        <v>0</v>
      </c>
      <c r="R51" s="95">
        <f t="shared" si="5"/>
        <v>0</v>
      </c>
      <c r="S51" s="95">
        <f t="shared" si="37"/>
        <v>0</v>
      </c>
      <c r="T51" s="62"/>
      <c r="U51" s="62"/>
      <c r="V51" s="95">
        <f t="shared" si="38"/>
        <v>0</v>
      </c>
      <c r="W51" s="62"/>
      <c r="X51" s="62"/>
      <c r="Y51" s="65">
        <f t="shared" si="8"/>
        <v>0</v>
      </c>
    </row>
    <row r="52" spans="1:25" ht="20.399999999999999">
      <c r="A52" s="114" t="s">
        <v>214</v>
      </c>
      <c r="B52" s="115" t="s">
        <v>194</v>
      </c>
      <c r="C52" s="115" t="s">
        <v>215</v>
      </c>
      <c r="D52" s="115" t="s">
        <v>195</v>
      </c>
      <c r="E52" s="102" t="s">
        <v>216</v>
      </c>
      <c r="F52" s="127"/>
      <c r="G52" s="95">
        <f t="shared" si="0"/>
        <v>0</v>
      </c>
      <c r="H52" s="103">
        <f>SUM(H54)</f>
        <v>0</v>
      </c>
      <c r="I52" s="103">
        <f>SUM(I54)</f>
        <v>0</v>
      </c>
      <c r="J52" s="95">
        <f t="shared" ref="J52" si="42">SUM(K52+L52)</f>
        <v>0</v>
      </c>
      <c r="K52" s="103">
        <f>SUM(K54)</f>
        <v>0</v>
      </c>
      <c r="L52" s="103">
        <f>SUM(L54)</f>
        <v>0</v>
      </c>
      <c r="M52" s="95">
        <f t="shared" ref="M52" si="43">SUM(N52+O52)</f>
        <v>960</v>
      </c>
      <c r="N52" s="103">
        <f>SUM(N54)</f>
        <v>960</v>
      </c>
      <c r="O52" s="103">
        <f>SUM(O54)</f>
        <v>0</v>
      </c>
      <c r="P52" s="95">
        <f t="shared" ref="P52" si="44">SUM(Q52+R52)</f>
        <v>960</v>
      </c>
      <c r="Q52" s="95">
        <f t="shared" si="4"/>
        <v>960</v>
      </c>
      <c r="R52" s="95">
        <f t="shared" si="5"/>
        <v>0</v>
      </c>
      <c r="S52" s="95">
        <f t="shared" ref="S52" si="45">SUM(T52+U52)</f>
        <v>960</v>
      </c>
      <c r="T52" s="103">
        <f>SUM(T54)</f>
        <v>960</v>
      </c>
      <c r="U52" s="103">
        <f>SUM(U54)</f>
        <v>0</v>
      </c>
      <c r="V52" s="95">
        <f t="shared" ref="V52" si="46">SUM(W52+X52)</f>
        <v>960</v>
      </c>
      <c r="W52" s="103">
        <f>SUM(W54)</f>
        <v>960</v>
      </c>
      <c r="X52" s="103">
        <f>SUM(X54)</f>
        <v>0</v>
      </c>
      <c r="Y52" s="65">
        <f t="shared" si="8"/>
        <v>960</v>
      </c>
    </row>
    <row r="53" spans="1:25">
      <c r="A53" s="114"/>
      <c r="B53" s="115"/>
      <c r="C53" s="115"/>
      <c r="D53" s="115"/>
      <c r="E53" s="96" t="s">
        <v>200</v>
      </c>
      <c r="F53" s="115"/>
      <c r="G53" s="95"/>
      <c r="H53" s="62"/>
      <c r="I53" s="62"/>
      <c r="J53" s="95"/>
      <c r="K53" s="62"/>
      <c r="L53" s="62"/>
      <c r="M53" s="95"/>
      <c r="N53" s="62"/>
      <c r="O53" s="62"/>
      <c r="P53" s="95"/>
      <c r="Q53" s="95">
        <f t="shared" ref="Q53:Q79" si="47">SUM(N53-K53)</f>
        <v>0</v>
      </c>
      <c r="R53" s="95">
        <f t="shared" ref="R53:R79" si="48">SUM(O53-L53)</f>
        <v>0</v>
      </c>
      <c r="S53" s="95"/>
      <c r="T53" s="62"/>
      <c r="U53" s="62"/>
      <c r="V53" s="95"/>
      <c r="W53" s="62"/>
      <c r="X53" s="62"/>
      <c r="Y53" s="65"/>
    </row>
    <row r="54" spans="1:25" s="5" customFormat="1" ht="20.399999999999999">
      <c r="A54" s="116" t="s">
        <v>217</v>
      </c>
      <c r="B54" s="117" t="s">
        <v>194</v>
      </c>
      <c r="C54" s="117" t="s">
        <v>215</v>
      </c>
      <c r="D54" s="117" t="s">
        <v>198</v>
      </c>
      <c r="E54" s="99" t="s">
        <v>216</v>
      </c>
      <c r="F54" s="117"/>
      <c r="G54" s="95">
        <f t="shared" ref="G54:G80" si="49">SUM(H54+I54)</f>
        <v>0</v>
      </c>
      <c r="H54" s="63">
        <f>SUM(H56)</f>
        <v>0</v>
      </c>
      <c r="I54" s="63">
        <f>SUM(I56)</f>
        <v>0</v>
      </c>
      <c r="J54" s="95">
        <f t="shared" ref="J54" si="50">SUM(K54+L54)</f>
        <v>0</v>
      </c>
      <c r="K54" s="63">
        <f>SUM(K56)</f>
        <v>0</v>
      </c>
      <c r="L54" s="63">
        <f>SUM(L56)</f>
        <v>0</v>
      </c>
      <c r="M54" s="95">
        <f t="shared" ref="M54" si="51">SUM(N54+O54)</f>
        <v>960</v>
      </c>
      <c r="N54" s="63">
        <f>SUM(N56)</f>
        <v>960</v>
      </c>
      <c r="O54" s="63">
        <f>SUM(O56)</f>
        <v>0</v>
      </c>
      <c r="P54" s="95">
        <f t="shared" ref="P54" si="52">SUM(Q54+R54)</f>
        <v>960</v>
      </c>
      <c r="Q54" s="95">
        <f t="shared" si="47"/>
        <v>960</v>
      </c>
      <c r="R54" s="95">
        <f t="shared" si="48"/>
        <v>0</v>
      </c>
      <c r="S54" s="95">
        <f t="shared" ref="S54" si="53">SUM(T54+U54)</f>
        <v>960</v>
      </c>
      <c r="T54" s="63">
        <f>SUM(T56)</f>
        <v>960</v>
      </c>
      <c r="U54" s="63">
        <f>SUM(U56)</f>
        <v>0</v>
      </c>
      <c r="V54" s="95">
        <f t="shared" ref="V54" si="54">SUM(W54+X54)</f>
        <v>960</v>
      </c>
      <c r="W54" s="63">
        <f>SUM(W56)</f>
        <v>960</v>
      </c>
      <c r="X54" s="63">
        <f>SUM(X56)</f>
        <v>0</v>
      </c>
      <c r="Y54" s="65">
        <f t="shared" ref="Y54:Y80" si="55">SUM(M54-J54)</f>
        <v>960</v>
      </c>
    </row>
    <row r="55" spans="1:25">
      <c r="A55" s="114"/>
      <c r="B55" s="115"/>
      <c r="C55" s="115"/>
      <c r="D55" s="115"/>
      <c r="E55" s="96" t="s">
        <v>5</v>
      </c>
      <c r="F55" s="115"/>
      <c r="G55" s="95"/>
      <c r="H55" s="62"/>
      <c r="I55" s="62"/>
      <c r="J55" s="95"/>
      <c r="K55" s="62"/>
      <c r="L55" s="62"/>
      <c r="M55" s="95"/>
      <c r="N55" s="62"/>
      <c r="O55" s="62"/>
      <c r="P55" s="95"/>
      <c r="Q55" s="95">
        <f t="shared" si="47"/>
        <v>0</v>
      </c>
      <c r="R55" s="95">
        <f t="shared" si="48"/>
        <v>0</v>
      </c>
      <c r="S55" s="95"/>
      <c r="T55" s="62"/>
      <c r="U55" s="62"/>
      <c r="V55" s="95"/>
      <c r="W55" s="62"/>
      <c r="X55" s="62"/>
      <c r="Y55" s="65"/>
    </row>
    <row r="56" spans="1:25" ht="20.399999999999999">
      <c r="A56" s="114"/>
      <c r="B56" s="115"/>
      <c r="C56" s="115"/>
      <c r="D56" s="115"/>
      <c r="E56" s="102" t="s">
        <v>613</v>
      </c>
      <c r="F56" s="128"/>
      <c r="G56" s="95">
        <f t="shared" si="49"/>
        <v>0</v>
      </c>
      <c r="H56" s="104">
        <f>SUM(H57)</f>
        <v>0</v>
      </c>
      <c r="I56" s="104">
        <f>SUM(I57)</f>
        <v>0</v>
      </c>
      <c r="J56" s="95">
        <f t="shared" ref="J56:J58" si="56">SUM(K56+L56)</f>
        <v>0</v>
      </c>
      <c r="K56" s="104">
        <f>SUM(K57)</f>
        <v>0</v>
      </c>
      <c r="L56" s="104">
        <f>SUM(L57)</f>
        <v>0</v>
      </c>
      <c r="M56" s="95">
        <f t="shared" ref="M56:M58" si="57">SUM(N56+O56)</f>
        <v>960</v>
      </c>
      <c r="N56" s="104">
        <f>SUM(N57)</f>
        <v>960</v>
      </c>
      <c r="O56" s="104">
        <f>SUM(O57)</f>
        <v>0</v>
      </c>
      <c r="P56" s="95">
        <f t="shared" ref="P56:P58" si="58">SUM(Q56+R56)</f>
        <v>960</v>
      </c>
      <c r="Q56" s="95">
        <f t="shared" si="47"/>
        <v>960</v>
      </c>
      <c r="R56" s="95">
        <f t="shared" si="48"/>
        <v>0</v>
      </c>
      <c r="S56" s="95">
        <f t="shared" ref="S56:S58" si="59">SUM(T56+U56)</f>
        <v>960</v>
      </c>
      <c r="T56" s="104">
        <f>SUM(T57)</f>
        <v>960</v>
      </c>
      <c r="U56" s="104">
        <f>SUM(U57)</f>
        <v>0</v>
      </c>
      <c r="V56" s="95">
        <f t="shared" ref="V56:V58" si="60">SUM(W56+X56)</f>
        <v>960</v>
      </c>
      <c r="W56" s="104">
        <f>SUM(W57)</f>
        <v>960</v>
      </c>
      <c r="X56" s="104">
        <f>SUM(X57)</f>
        <v>0</v>
      </c>
      <c r="Y56" s="65">
        <f t="shared" si="55"/>
        <v>960</v>
      </c>
    </row>
    <row r="57" spans="1:25" s="5" customFormat="1" ht="21.6">
      <c r="A57" s="116"/>
      <c r="B57" s="117"/>
      <c r="C57" s="117"/>
      <c r="D57" s="117"/>
      <c r="E57" s="105" t="s">
        <v>614</v>
      </c>
      <c r="F57" s="117">
        <v>4637</v>
      </c>
      <c r="G57" s="95">
        <f t="shared" si="49"/>
        <v>0</v>
      </c>
      <c r="H57" s="63"/>
      <c r="I57" s="63"/>
      <c r="J57" s="95">
        <f t="shared" si="56"/>
        <v>0</v>
      </c>
      <c r="K57" s="63"/>
      <c r="L57" s="63"/>
      <c r="M57" s="95">
        <f t="shared" si="57"/>
        <v>960</v>
      </c>
      <c r="N57" s="63">
        <v>960</v>
      </c>
      <c r="O57" s="63"/>
      <c r="P57" s="95">
        <f t="shared" si="58"/>
        <v>960</v>
      </c>
      <c r="Q57" s="95">
        <f t="shared" si="47"/>
        <v>960</v>
      </c>
      <c r="R57" s="95">
        <f t="shared" si="48"/>
        <v>0</v>
      </c>
      <c r="S57" s="95">
        <f t="shared" si="59"/>
        <v>960</v>
      </c>
      <c r="T57" s="63">
        <v>960</v>
      </c>
      <c r="U57" s="63"/>
      <c r="V57" s="95">
        <f t="shared" si="60"/>
        <v>960</v>
      </c>
      <c r="W57" s="63">
        <v>960</v>
      </c>
      <c r="X57" s="63"/>
      <c r="Y57" s="65">
        <f t="shared" si="55"/>
        <v>960</v>
      </c>
    </row>
    <row r="58" spans="1:25" s="5" customFormat="1">
      <c r="A58" s="116" t="s">
        <v>218</v>
      </c>
      <c r="B58" s="117" t="s">
        <v>219</v>
      </c>
      <c r="C58" s="117" t="s">
        <v>195</v>
      </c>
      <c r="D58" s="117" t="s">
        <v>195</v>
      </c>
      <c r="E58" s="50" t="s">
        <v>220</v>
      </c>
      <c r="F58" s="124"/>
      <c r="G58" s="95">
        <f t="shared" si="49"/>
        <v>0</v>
      </c>
      <c r="H58" s="95">
        <f>SUM(H60)</f>
        <v>0</v>
      </c>
      <c r="I58" s="95">
        <f>SUM(I60)</f>
        <v>0</v>
      </c>
      <c r="J58" s="95">
        <f t="shared" si="56"/>
        <v>5000</v>
      </c>
      <c r="K58" s="95">
        <f>SUM(K60)</f>
        <v>5000</v>
      </c>
      <c r="L58" s="95">
        <f>SUM(L60)</f>
        <v>0</v>
      </c>
      <c r="M58" s="95">
        <f t="shared" si="57"/>
        <v>3000</v>
      </c>
      <c r="N58" s="95">
        <f>SUM(N60)</f>
        <v>3000</v>
      </c>
      <c r="O58" s="95">
        <f>SUM(O60)</f>
        <v>0</v>
      </c>
      <c r="P58" s="95">
        <f t="shared" si="58"/>
        <v>-2000</v>
      </c>
      <c r="Q58" s="95">
        <f t="shared" si="47"/>
        <v>-2000</v>
      </c>
      <c r="R58" s="95">
        <f t="shared" si="48"/>
        <v>0</v>
      </c>
      <c r="S58" s="95">
        <f t="shared" si="59"/>
        <v>3000</v>
      </c>
      <c r="T58" s="95">
        <f>SUM(T60)</f>
        <v>3000</v>
      </c>
      <c r="U58" s="95">
        <f>SUM(U60)</f>
        <v>0</v>
      </c>
      <c r="V58" s="95">
        <f t="shared" si="60"/>
        <v>3000</v>
      </c>
      <c r="W58" s="95">
        <f>SUM(W60)</f>
        <v>3000</v>
      </c>
      <c r="X58" s="95">
        <f>SUM(X60)</f>
        <v>0</v>
      </c>
      <c r="Y58" s="65">
        <f t="shared" si="55"/>
        <v>-2000</v>
      </c>
    </row>
    <row r="59" spans="1:25" s="5" customFormat="1">
      <c r="A59" s="116"/>
      <c r="B59" s="117"/>
      <c r="C59" s="117"/>
      <c r="D59" s="117"/>
      <c r="E59" s="99" t="s">
        <v>5</v>
      </c>
      <c r="F59" s="117"/>
      <c r="G59" s="95"/>
      <c r="H59" s="63"/>
      <c r="I59" s="63"/>
      <c r="J59" s="95"/>
      <c r="K59" s="63"/>
      <c r="L59" s="63"/>
      <c r="M59" s="95"/>
      <c r="N59" s="63"/>
      <c r="O59" s="63"/>
      <c r="P59" s="95"/>
      <c r="Q59" s="95">
        <f t="shared" si="47"/>
        <v>0</v>
      </c>
      <c r="R59" s="95">
        <f t="shared" si="48"/>
        <v>0</v>
      </c>
      <c r="S59" s="95"/>
      <c r="T59" s="63"/>
      <c r="U59" s="63"/>
      <c r="V59" s="95"/>
      <c r="W59" s="63"/>
      <c r="X59" s="63"/>
      <c r="Y59" s="65"/>
    </row>
    <row r="60" spans="1:25" s="5" customFormat="1">
      <c r="A60" s="116" t="s">
        <v>221</v>
      </c>
      <c r="B60" s="117" t="s">
        <v>219</v>
      </c>
      <c r="C60" s="117" t="s">
        <v>222</v>
      </c>
      <c r="D60" s="117" t="s">
        <v>195</v>
      </c>
      <c r="E60" s="97" t="s">
        <v>223</v>
      </c>
      <c r="F60" s="125"/>
      <c r="G60" s="95">
        <f t="shared" si="49"/>
        <v>0</v>
      </c>
      <c r="H60" s="98">
        <f>SUM(H62)</f>
        <v>0</v>
      </c>
      <c r="I60" s="98">
        <f>SUM(I62)</f>
        <v>0</v>
      </c>
      <c r="J60" s="95">
        <f t="shared" ref="J60" si="61">SUM(K60+L60)</f>
        <v>5000</v>
      </c>
      <c r="K60" s="98">
        <f>SUM(K62)</f>
        <v>5000</v>
      </c>
      <c r="L60" s="98">
        <f>SUM(L62)</f>
        <v>0</v>
      </c>
      <c r="M60" s="95">
        <f t="shared" ref="M60" si="62">SUM(N60+O60)</f>
        <v>3000</v>
      </c>
      <c r="N60" s="98">
        <f>SUM(N62)</f>
        <v>3000</v>
      </c>
      <c r="O60" s="98">
        <f>SUM(O62)</f>
        <v>0</v>
      </c>
      <c r="P60" s="95">
        <f t="shared" ref="P60" si="63">SUM(Q60+R60)</f>
        <v>-2000</v>
      </c>
      <c r="Q60" s="95">
        <f t="shared" si="47"/>
        <v>-2000</v>
      </c>
      <c r="R60" s="95">
        <f t="shared" si="48"/>
        <v>0</v>
      </c>
      <c r="S60" s="95">
        <f t="shared" ref="S60" si="64">SUM(T60+U60)</f>
        <v>3000</v>
      </c>
      <c r="T60" s="98">
        <f>SUM(T62)</f>
        <v>3000</v>
      </c>
      <c r="U60" s="98">
        <f>SUM(U62)</f>
        <v>0</v>
      </c>
      <c r="V60" s="95">
        <f t="shared" ref="V60" si="65">SUM(W60+X60)</f>
        <v>3000</v>
      </c>
      <c r="W60" s="98">
        <f>SUM(W62)</f>
        <v>3000</v>
      </c>
      <c r="X60" s="98">
        <f>SUM(X62)</f>
        <v>0</v>
      </c>
      <c r="Y60" s="65">
        <f t="shared" si="55"/>
        <v>-2000</v>
      </c>
    </row>
    <row r="61" spans="1:25" s="5" customFormat="1">
      <c r="A61" s="116"/>
      <c r="B61" s="117"/>
      <c r="C61" s="117"/>
      <c r="D61" s="117"/>
      <c r="E61" s="99" t="s">
        <v>200</v>
      </c>
      <c r="F61" s="117"/>
      <c r="G61" s="95"/>
      <c r="H61" s="63"/>
      <c r="I61" s="63"/>
      <c r="J61" s="95"/>
      <c r="K61" s="63"/>
      <c r="L61" s="63"/>
      <c r="M61" s="95"/>
      <c r="N61" s="63"/>
      <c r="O61" s="63"/>
      <c r="P61" s="95"/>
      <c r="Q61" s="95">
        <f t="shared" si="47"/>
        <v>0</v>
      </c>
      <c r="R61" s="95">
        <f t="shared" si="48"/>
        <v>0</v>
      </c>
      <c r="S61" s="95"/>
      <c r="T61" s="63"/>
      <c r="U61" s="63"/>
      <c r="V61" s="95"/>
      <c r="W61" s="63"/>
      <c r="X61" s="63"/>
      <c r="Y61" s="65"/>
    </row>
    <row r="62" spans="1:25" s="5" customFormat="1">
      <c r="A62" s="116" t="s">
        <v>224</v>
      </c>
      <c r="B62" s="117" t="s">
        <v>219</v>
      </c>
      <c r="C62" s="117" t="s">
        <v>222</v>
      </c>
      <c r="D62" s="117" t="s">
        <v>198</v>
      </c>
      <c r="E62" s="99" t="s">
        <v>223</v>
      </c>
      <c r="F62" s="117"/>
      <c r="G62" s="95">
        <f t="shared" si="49"/>
        <v>0</v>
      </c>
      <c r="H62" s="63">
        <f>SUM(H64)</f>
        <v>0</v>
      </c>
      <c r="I62" s="63">
        <f>SUM(I64)</f>
        <v>0</v>
      </c>
      <c r="J62" s="95">
        <f t="shared" ref="J62" si="66">SUM(K62+L62)</f>
        <v>5000</v>
      </c>
      <c r="K62" s="63">
        <f>SUM(K64)</f>
        <v>5000</v>
      </c>
      <c r="L62" s="63">
        <f>SUM(L64)</f>
        <v>0</v>
      </c>
      <c r="M62" s="95">
        <f t="shared" ref="M62" si="67">SUM(N62+O62)</f>
        <v>3000</v>
      </c>
      <c r="N62" s="63">
        <f>SUM(N64)</f>
        <v>3000</v>
      </c>
      <c r="O62" s="63">
        <f>SUM(O64)</f>
        <v>0</v>
      </c>
      <c r="P62" s="95">
        <f t="shared" ref="P62" si="68">SUM(Q62+R62)</f>
        <v>-2000</v>
      </c>
      <c r="Q62" s="95">
        <f t="shared" si="47"/>
        <v>-2000</v>
      </c>
      <c r="R62" s="95">
        <f t="shared" si="48"/>
        <v>0</v>
      </c>
      <c r="S62" s="95">
        <f t="shared" ref="S62" si="69">SUM(T62+U62)</f>
        <v>3000</v>
      </c>
      <c r="T62" s="63">
        <f>SUM(T64)</f>
        <v>3000</v>
      </c>
      <c r="U62" s="63">
        <f>SUM(U64)</f>
        <v>0</v>
      </c>
      <c r="V62" s="95">
        <f t="shared" ref="V62" si="70">SUM(W62+X62)</f>
        <v>3000</v>
      </c>
      <c r="W62" s="63">
        <f>SUM(W64)</f>
        <v>3000</v>
      </c>
      <c r="X62" s="63">
        <f>SUM(X64)</f>
        <v>0</v>
      </c>
      <c r="Y62" s="65">
        <f t="shared" si="55"/>
        <v>-2000</v>
      </c>
    </row>
    <row r="63" spans="1:25" s="5" customFormat="1">
      <c r="A63" s="116"/>
      <c r="B63" s="117"/>
      <c r="C63" s="117"/>
      <c r="D63" s="117"/>
      <c r="E63" s="99" t="s">
        <v>5</v>
      </c>
      <c r="F63" s="117"/>
      <c r="G63" s="95"/>
      <c r="H63" s="63"/>
      <c r="I63" s="63"/>
      <c r="J63" s="95"/>
      <c r="K63" s="63"/>
      <c r="L63" s="63"/>
      <c r="M63" s="95"/>
      <c r="N63" s="63"/>
      <c r="O63" s="63"/>
      <c r="P63" s="95"/>
      <c r="Q63" s="95">
        <f t="shared" si="47"/>
        <v>0</v>
      </c>
      <c r="R63" s="95">
        <f t="shared" si="48"/>
        <v>0</v>
      </c>
      <c r="S63" s="95"/>
      <c r="T63" s="63"/>
      <c r="U63" s="63"/>
      <c r="V63" s="95"/>
      <c r="W63" s="63"/>
      <c r="X63" s="63"/>
      <c r="Y63" s="65"/>
    </row>
    <row r="64" spans="1:25" s="5" customFormat="1">
      <c r="A64" s="116"/>
      <c r="B64" s="117"/>
      <c r="C64" s="117"/>
      <c r="D64" s="117"/>
      <c r="E64" s="97" t="s">
        <v>568</v>
      </c>
      <c r="F64" s="126"/>
      <c r="G64" s="95">
        <f t="shared" si="49"/>
        <v>0</v>
      </c>
      <c r="H64" s="100">
        <f>SUM(H65:H65)</f>
        <v>0</v>
      </c>
      <c r="I64" s="100">
        <f>SUM(I65:I65)</f>
        <v>0</v>
      </c>
      <c r="J64" s="95">
        <f t="shared" ref="J64:J65" si="71">SUM(K64+L64)</f>
        <v>5000</v>
      </c>
      <c r="K64" s="100">
        <f>SUM(K65:K65)</f>
        <v>5000</v>
      </c>
      <c r="L64" s="100">
        <f>SUM(L65:L65)</f>
        <v>0</v>
      </c>
      <c r="M64" s="95">
        <f t="shared" ref="M64:M65" si="72">SUM(N64+O64)</f>
        <v>3000</v>
      </c>
      <c r="N64" s="100">
        <f>SUM(N65:N65)</f>
        <v>3000</v>
      </c>
      <c r="O64" s="100">
        <f>SUM(O65:O65)</f>
        <v>0</v>
      </c>
      <c r="P64" s="95">
        <f t="shared" ref="P64:P65" si="73">SUM(Q64+R64)</f>
        <v>-2000</v>
      </c>
      <c r="Q64" s="95">
        <f t="shared" si="47"/>
        <v>-2000</v>
      </c>
      <c r="R64" s="95">
        <f t="shared" si="48"/>
        <v>0</v>
      </c>
      <c r="S64" s="95">
        <f t="shared" ref="S64:S65" si="74">SUM(T64+U64)</f>
        <v>3000</v>
      </c>
      <c r="T64" s="100">
        <f>SUM(T65:T65)</f>
        <v>3000</v>
      </c>
      <c r="U64" s="100">
        <f>SUM(U65:U65)</f>
        <v>0</v>
      </c>
      <c r="V64" s="95">
        <f t="shared" ref="V64:V65" si="75">SUM(W64+X64)</f>
        <v>3000</v>
      </c>
      <c r="W64" s="100">
        <f>SUM(W65:W65)</f>
        <v>3000</v>
      </c>
      <c r="X64" s="100">
        <f>SUM(X65:X65)</f>
        <v>0</v>
      </c>
      <c r="Y64" s="65">
        <f t="shared" si="55"/>
        <v>-2000</v>
      </c>
    </row>
    <row r="65" spans="1:25" s="5" customFormat="1" ht="21.6">
      <c r="A65" s="116"/>
      <c r="B65" s="117"/>
      <c r="C65" s="117"/>
      <c r="D65" s="117"/>
      <c r="E65" s="105" t="s">
        <v>615</v>
      </c>
      <c r="F65" s="117">
        <v>4841</v>
      </c>
      <c r="G65" s="95">
        <f t="shared" si="49"/>
        <v>0</v>
      </c>
      <c r="H65" s="63"/>
      <c r="I65" s="63"/>
      <c r="J65" s="95">
        <f t="shared" si="71"/>
        <v>5000</v>
      </c>
      <c r="K65" s="63">
        <v>5000</v>
      </c>
      <c r="L65" s="63"/>
      <c r="M65" s="95">
        <f t="shared" si="72"/>
        <v>3000</v>
      </c>
      <c r="N65" s="63">
        <v>3000</v>
      </c>
      <c r="O65" s="63"/>
      <c r="P65" s="95">
        <f t="shared" si="73"/>
        <v>-2000</v>
      </c>
      <c r="Q65" s="95">
        <f t="shared" si="47"/>
        <v>-2000</v>
      </c>
      <c r="R65" s="95">
        <f t="shared" si="48"/>
        <v>0</v>
      </c>
      <c r="S65" s="95">
        <f t="shared" si="74"/>
        <v>3000</v>
      </c>
      <c r="T65" s="63">
        <v>3000</v>
      </c>
      <c r="U65" s="63"/>
      <c r="V65" s="95">
        <f t="shared" si="75"/>
        <v>3000</v>
      </c>
      <c r="W65" s="63">
        <v>3000</v>
      </c>
      <c r="X65" s="63"/>
      <c r="Y65" s="65">
        <f t="shared" si="55"/>
        <v>-2000</v>
      </c>
    </row>
    <row r="66" spans="1:25" s="5" customFormat="1">
      <c r="A66" s="116" t="s">
        <v>228</v>
      </c>
      <c r="B66" s="117" t="s">
        <v>229</v>
      </c>
      <c r="C66" s="117" t="s">
        <v>195</v>
      </c>
      <c r="D66" s="117" t="s">
        <v>195</v>
      </c>
      <c r="E66" s="50" t="s">
        <v>230</v>
      </c>
      <c r="F66" s="124"/>
      <c r="G66" s="95">
        <f t="shared" si="49"/>
        <v>423001.99999999994</v>
      </c>
      <c r="H66" s="95">
        <f>SUM(H68+H73+H81)</f>
        <v>70626.8</v>
      </c>
      <c r="I66" s="95">
        <f>SUM(I68+I73+I81)</f>
        <v>352375.19999999995</v>
      </c>
      <c r="J66" s="95">
        <f t="shared" ref="J66" si="76">SUM(K66+L66)</f>
        <v>-3500</v>
      </c>
      <c r="K66" s="95">
        <f>SUM(K68+K73+K81)</f>
        <v>42500</v>
      </c>
      <c r="L66" s="95">
        <f>SUM(L68+L73+L81)</f>
        <v>-46000</v>
      </c>
      <c r="M66" s="95">
        <f t="shared" ref="M66" si="77">SUM(N66+O66)</f>
        <v>-6500</v>
      </c>
      <c r="N66" s="95">
        <f>SUM(N68+N73+N81)</f>
        <v>2500</v>
      </c>
      <c r="O66" s="95">
        <f>SUM(O68+O73+O81)</f>
        <v>-9000</v>
      </c>
      <c r="P66" s="95">
        <f t="shared" ref="P66" si="78">SUM(Q66+R66)</f>
        <v>-3000</v>
      </c>
      <c r="Q66" s="95">
        <f t="shared" si="47"/>
        <v>-40000</v>
      </c>
      <c r="R66" s="95">
        <f t="shared" si="48"/>
        <v>37000</v>
      </c>
      <c r="S66" s="95">
        <f t="shared" ref="S66" si="79">SUM(T66+U66)</f>
        <v>-3500</v>
      </c>
      <c r="T66" s="95">
        <f>SUM(T68+T73+T81)</f>
        <v>2500</v>
      </c>
      <c r="U66" s="95">
        <f>SUM(U68+U73+U81)</f>
        <v>-6000</v>
      </c>
      <c r="V66" s="95">
        <f t="shared" ref="V66" si="80">SUM(W66+X66)</f>
        <v>-1500</v>
      </c>
      <c r="W66" s="95">
        <f>SUM(W68+W73+W81)</f>
        <v>2500</v>
      </c>
      <c r="X66" s="95">
        <f>SUM(X68+X73+X81)</f>
        <v>-4000</v>
      </c>
      <c r="Y66" s="65">
        <f t="shared" si="55"/>
        <v>-3000</v>
      </c>
    </row>
    <row r="67" spans="1:25">
      <c r="A67" s="114"/>
      <c r="B67" s="115"/>
      <c r="C67" s="115"/>
      <c r="D67" s="115"/>
      <c r="E67" s="96" t="s">
        <v>5</v>
      </c>
      <c r="F67" s="115"/>
      <c r="G67" s="95"/>
      <c r="H67" s="62"/>
      <c r="I67" s="62"/>
      <c r="J67" s="95"/>
      <c r="K67" s="62"/>
      <c r="L67" s="62"/>
      <c r="M67" s="95"/>
      <c r="N67" s="62"/>
      <c r="O67" s="62"/>
      <c r="P67" s="95"/>
      <c r="Q67" s="95">
        <f t="shared" si="47"/>
        <v>0</v>
      </c>
      <c r="R67" s="95">
        <f t="shared" si="48"/>
        <v>0</v>
      </c>
      <c r="S67" s="95"/>
      <c r="T67" s="62"/>
      <c r="U67" s="62"/>
      <c r="V67" s="95"/>
      <c r="W67" s="62"/>
      <c r="X67" s="62"/>
      <c r="Y67" s="65">
        <f t="shared" si="55"/>
        <v>0</v>
      </c>
    </row>
    <row r="68" spans="1:25" s="5" customFormat="1" ht="20.399999999999999">
      <c r="A68" s="116" t="s">
        <v>235</v>
      </c>
      <c r="B68" s="117" t="s">
        <v>229</v>
      </c>
      <c r="C68" s="117" t="s">
        <v>222</v>
      </c>
      <c r="D68" s="117" t="s">
        <v>195</v>
      </c>
      <c r="E68" s="97" t="s">
        <v>236</v>
      </c>
      <c r="F68" s="125"/>
      <c r="G68" s="95">
        <f t="shared" si="49"/>
        <v>990</v>
      </c>
      <c r="H68" s="98">
        <f>SUM(H70)</f>
        <v>990</v>
      </c>
      <c r="I68" s="98">
        <f>SUM(I70)</f>
        <v>0</v>
      </c>
      <c r="J68" s="95">
        <f t="shared" ref="J68:J72" si="81">SUM(K68+L68)</f>
        <v>2500</v>
      </c>
      <c r="K68" s="98">
        <f>SUM(K70)</f>
        <v>2500</v>
      </c>
      <c r="L68" s="98">
        <f>SUM(L70)</f>
        <v>0</v>
      </c>
      <c r="M68" s="95">
        <f t="shared" ref="M68:M72" si="82">SUM(N68+O68)</f>
        <v>2500</v>
      </c>
      <c r="N68" s="98">
        <f>SUM(N72)</f>
        <v>2500</v>
      </c>
      <c r="O68" s="98">
        <f>SUM(O72)</f>
        <v>0</v>
      </c>
      <c r="P68" s="95">
        <f t="shared" ref="P68" si="83">SUM(Q68+R68)</f>
        <v>0</v>
      </c>
      <c r="Q68" s="95">
        <f t="shared" si="47"/>
        <v>0</v>
      </c>
      <c r="R68" s="95">
        <f t="shared" si="48"/>
        <v>0</v>
      </c>
      <c r="S68" s="95">
        <f t="shared" ref="S68:S72" si="84">SUM(T68+U68)</f>
        <v>2500</v>
      </c>
      <c r="T68" s="98">
        <f>SUM(T72)</f>
        <v>2500</v>
      </c>
      <c r="U68" s="98">
        <f>SUM(U72)</f>
        <v>0</v>
      </c>
      <c r="V68" s="95">
        <f t="shared" ref="V68:V72" si="85">SUM(W68+X68)</f>
        <v>2500</v>
      </c>
      <c r="W68" s="98">
        <f>SUM(W72)</f>
        <v>2500</v>
      </c>
      <c r="X68" s="98">
        <f>SUM(X72)</f>
        <v>0</v>
      </c>
      <c r="Y68" s="65">
        <f t="shared" si="55"/>
        <v>0</v>
      </c>
    </row>
    <row r="69" spans="1:25">
      <c r="A69" s="114"/>
      <c r="B69" s="115"/>
      <c r="C69" s="115"/>
      <c r="D69" s="115"/>
      <c r="E69" s="96" t="s">
        <v>200</v>
      </c>
      <c r="F69" s="115"/>
      <c r="G69" s="95">
        <f t="shared" si="49"/>
        <v>0</v>
      </c>
      <c r="H69" s="62"/>
      <c r="I69" s="62"/>
      <c r="J69" s="95">
        <f t="shared" si="81"/>
        <v>0</v>
      </c>
      <c r="K69" s="62"/>
      <c r="L69" s="62"/>
      <c r="M69" s="95">
        <f t="shared" si="82"/>
        <v>0</v>
      </c>
      <c r="N69" s="62"/>
      <c r="O69" s="62"/>
      <c r="P69" s="95"/>
      <c r="Q69" s="95">
        <f t="shared" si="47"/>
        <v>0</v>
      </c>
      <c r="R69" s="95">
        <f t="shared" si="48"/>
        <v>0</v>
      </c>
      <c r="S69" s="95">
        <f t="shared" si="84"/>
        <v>0</v>
      </c>
      <c r="T69" s="62"/>
      <c r="U69" s="62"/>
      <c r="V69" s="95">
        <f t="shared" si="85"/>
        <v>0</v>
      </c>
      <c r="W69" s="62"/>
      <c r="X69" s="62"/>
      <c r="Y69" s="65">
        <f t="shared" si="55"/>
        <v>0</v>
      </c>
    </row>
    <row r="70" spans="1:25" ht="10.8">
      <c r="A70" s="118">
        <v>2421</v>
      </c>
      <c r="B70" s="119" t="s">
        <v>229</v>
      </c>
      <c r="C70" s="119">
        <v>2</v>
      </c>
      <c r="D70" s="119">
        <v>1</v>
      </c>
      <c r="E70" s="105" t="s">
        <v>589</v>
      </c>
      <c r="F70" s="115"/>
      <c r="G70" s="95">
        <f t="shared" si="49"/>
        <v>990</v>
      </c>
      <c r="H70" s="62">
        <f>SUM(H72)</f>
        <v>990</v>
      </c>
      <c r="I70" s="62"/>
      <c r="J70" s="95">
        <f t="shared" si="81"/>
        <v>2500</v>
      </c>
      <c r="K70" s="62">
        <f>SUM(J72)</f>
        <v>2500</v>
      </c>
      <c r="L70" s="62"/>
      <c r="M70" s="95">
        <f t="shared" si="82"/>
        <v>0</v>
      </c>
      <c r="N70" s="62"/>
      <c r="O70" s="62"/>
      <c r="P70" s="95"/>
      <c r="Q70" s="95">
        <f t="shared" si="47"/>
        <v>-2500</v>
      </c>
      <c r="R70" s="95">
        <f t="shared" si="48"/>
        <v>0</v>
      </c>
      <c r="S70" s="95">
        <f t="shared" si="84"/>
        <v>0</v>
      </c>
      <c r="T70" s="62"/>
      <c r="U70" s="62"/>
      <c r="V70" s="95">
        <f t="shared" si="85"/>
        <v>0</v>
      </c>
      <c r="W70" s="62"/>
      <c r="X70" s="62"/>
      <c r="Y70" s="65">
        <f t="shared" si="55"/>
        <v>-2500</v>
      </c>
    </row>
    <row r="71" spans="1:25" ht="10.8">
      <c r="A71" s="118"/>
      <c r="B71" s="119"/>
      <c r="C71" s="119"/>
      <c r="D71" s="119"/>
      <c r="E71" s="96" t="s">
        <v>5</v>
      </c>
      <c r="F71" s="115"/>
      <c r="G71" s="95">
        <f t="shared" si="49"/>
        <v>0</v>
      </c>
      <c r="H71" s="62"/>
      <c r="I71" s="62"/>
      <c r="J71" s="95">
        <f t="shared" si="81"/>
        <v>0</v>
      </c>
      <c r="K71" s="62"/>
      <c r="L71" s="62"/>
      <c r="M71" s="95">
        <f t="shared" si="82"/>
        <v>0</v>
      </c>
      <c r="N71" s="62"/>
      <c r="O71" s="62"/>
      <c r="P71" s="95"/>
      <c r="Q71" s="95">
        <f t="shared" si="47"/>
        <v>0</v>
      </c>
      <c r="R71" s="95">
        <f t="shared" si="48"/>
        <v>0</v>
      </c>
      <c r="S71" s="95">
        <f t="shared" si="84"/>
        <v>0</v>
      </c>
      <c r="T71" s="62"/>
      <c r="U71" s="62"/>
      <c r="V71" s="95">
        <f t="shared" si="85"/>
        <v>0</v>
      </c>
      <c r="W71" s="62"/>
      <c r="X71" s="62"/>
      <c r="Y71" s="65">
        <f t="shared" si="55"/>
        <v>0</v>
      </c>
    </row>
    <row r="72" spans="1:25" ht="10.8">
      <c r="A72" s="118"/>
      <c r="B72" s="119"/>
      <c r="C72" s="119"/>
      <c r="D72" s="119"/>
      <c r="E72" s="96" t="s">
        <v>374</v>
      </c>
      <c r="F72" s="115" t="s">
        <v>373</v>
      </c>
      <c r="G72" s="95">
        <f t="shared" si="49"/>
        <v>990</v>
      </c>
      <c r="H72" s="62">
        <v>990</v>
      </c>
      <c r="I72" s="62"/>
      <c r="J72" s="95">
        <f t="shared" si="81"/>
        <v>2500</v>
      </c>
      <c r="K72" s="62">
        <v>2500</v>
      </c>
      <c r="L72" s="62"/>
      <c r="M72" s="95">
        <f t="shared" si="82"/>
        <v>2500</v>
      </c>
      <c r="N72" s="62">
        <v>2500</v>
      </c>
      <c r="O72" s="62"/>
      <c r="P72" s="95"/>
      <c r="Q72" s="95">
        <f t="shared" si="47"/>
        <v>0</v>
      </c>
      <c r="R72" s="95">
        <f t="shared" si="48"/>
        <v>0</v>
      </c>
      <c r="S72" s="95">
        <f t="shared" si="84"/>
        <v>2500</v>
      </c>
      <c r="T72" s="62">
        <v>2500</v>
      </c>
      <c r="U72" s="62"/>
      <c r="V72" s="95">
        <f t="shared" si="85"/>
        <v>2500</v>
      </c>
      <c r="W72" s="62">
        <v>2500</v>
      </c>
      <c r="X72" s="62"/>
      <c r="Y72" s="65">
        <f t="shared" si="55"/>
        <v>0</v>
      </c>
    </row>
    <row r="73" spans="1:25" s="5" customFormat="1">
      <c r="A73" s="116" t="s">
        <v>244</v>
      </c>
      <c r="B73" s="117" t="s">
        <v>229</v>
      </c>
      <c r="C73" s="117" t="s">
        <v>211</v>
      </c>
      <c r="D73" s="117" t="s">
        <v>195</v>
      </c>
      <c r="E73" s="97" t="s">
        <v>245</v>
      </c>
      <c r="F73" s="126"/>
      <c r="G73" s="95">
        <f t="shared" si="49"/>
        <v>646730.5</v>
      </c>
      <c r="H73" s="100">
        <f>SUM(H75)</f>
        <v>69636.800000000003</v>
      </c>
      <c r="I73" s="100">
        <f>SUM(I75)</f>
        <v>577093.69999999995</v>
      </c>
      <c r="J73" s="95">
        <f t="shared" ref="J73:J75" si="86">SUM(K73+L73)</f>
        <v>194000</v>
      </c>
      <c r="K73" s="100">
        <f>SUM(K75)</f>
        <v>40000</v>
      </c>
      <c r="L73" s="100">
        <f>SUM(L75)</f>
        <v>154000</v>
      </c>
      <c r="M73" s="95">
        <f t="shared" ref="M73:M75" si="87">SUM(N73+O73)</f>
        <v>75000</v>
      </c>
      <c r="N73" s="100">
        <f>SUM(N75)</f>
        <v>0</v>
      </c>
      <c r="O73" s="100">
        <f>SUM(O75)</f>
        <v>75000</v>
      </c>
      <c r="P73" s="95">
        <f t="shared" ref="P73:P75" si="88">SUM(Q73+R73)</f>
        <v>-119000</v>
      </c>
      <c r="Q73" s="95">
        <f t="shared" si="47"/>
        <v>-40000</v>
      </c>
      <c r="R73" s="95">
        <f t="shared" si="48"/>
        <v>-79000</v>
      </c>
      <c r="S73" s="95">
        <f t="shared" ref="S73:S75" si="89">SUM(T73+U73)</f>
        <v>76000</v>
      </c>
      <c r="T73" s="100">
        <f>SUM(T75)</f>
        <v>0</v>
      </c>
      <c r="U73" s="100">
        <f>SUM(U75)</f>
        <v>76000</v>
      </c>
      <c r="V73" s="95">
        <f t="shared" ref="V73:V75" si="90">SUM(W73+X73)</f>
        <v>76000</v>
      </c>
      <c r="W73" s="100">
        <f>SUM(W75)</f>
        <v>0</v>
      </c>
      <c r="X73" s="100">
        <f>SUM(X75)</f>
        <v>76000</v>
      </c>
      <c r="Y73" s="65">
        <f t="shared" si="55"/>
        <v>-119000</v>
      </c>
    </row>
    <row r="74" spans="1:25">
      <c r="A74" s="114"/>
      <c r="B74" s="115"/>
      <c r="C74" s="115"/>
      <c r="D74" s="115"/>
      <c r="E74" s="96" t="s">
        <v>200</v>
      </c>
      <c r="F74" s="115"/>
      <c r="G74" s="95">
        <f t="shared" si="49"/>
        <v>0</v>
      </c>
      <c r="H74" s="62"/>
      <c r="I74" s="62"/>
      <c r="J74" s="95">
        <f t="shared" si="86"/>
        <v>0</v>
      </c>
      <c r="K74" s="62"/>
      <c r="L74" s="62"/>
      <c r="M74" s="95">
        <f t="shared" si="87"/>
        <v>0</v>
      </c>
      <c r="N74" s="62"/>
      <c r="O74" s="62"/>
      <c r="P74" s="95">
        <f t="shared" si="88"/>
        <v>0</v>
      </c>
      <c r="Q74" s="95">
        <f t="shared" si="47"/>
        <v>0</v>
      </c>
      <c r="R74" s="95">
        <f t="shared" si="48"/>
        <v>0</v>
      </c>
      <c r="S74" s="95">
        <f t="shared" si="89"/>
        <v>0</v>
      </c>
      <c r="T74" s="62"/>
      <c r="U74" s="62"/>
      <c r="V74" s="95">
        <f t="shared" si="90"/>
        <v>0</v>
      </c>
      <c r="W74" s="62"/>
      <c r="X74" s="62"/>
      <c r="Y74" s="65">
        <f t="shared" si="55"/>
        <v>0</v>
      </c>
    </row>
    <row r="75" spans="1:25" s="5" customFormat="1">
      <c r="A75" s="116" t="s">
        <v>246</v>
      </c>
      <c r="B75" s="117" t="s">
        <v>229</v>
      </c>
      <c r="C75" s="117" t="s">
        <v>211</v>
      </c>
      <c r="D75" s="117" t="s">
        <v>198</v>
      </c>
      <c r="E75" s="99" t="s">
        <v>247</v>
      </c>
      <c r="F75" s="117"/>
      <c r="G75" s="95">
        <f t="shared" si="49"/>
        <v>646730.5</v>
      </c>
      <c r="H75" s="63">
        <f>SUM(H77)</f>
        <v>69636.800000000003</v>
      </c>
      <c r="I75" s="63">
        <f>SUM(I77)</f>
        <v>577093.69999999995</v>
      </c>
      <c r="J75" s="95">
        <f t="shared" si="86"/>
        <v>194000</v>
      </c>
      <c r="K75" s="63">
        <f>SUM(K77)</f>
        <v>40000</v>
      </c>
      <c r="L75" s="63">
        <f>SUM(L77)</f>
        <v>154000</v>
      </c>
      <c r="M75" s="95">
        <f t="shared" si="87"/>
        <v>75000</v>
      </c>
      <c r="N75" s="63">
        <f>SUM(N77)</f>
        <v>0</v>
      </c>
      <c r="O75" s="63">
        <f>SUM(O77)</f>
        <v>75000</v>
      </c>
      <c r="P75" s="95">
        <f t="shared" si="88"/>
        <v>-119000</v>
      </c>
      <c r="Q75" s="95">
        <f t="shared" si="47"/>
        <v>-40000</v>
      </c>
      <c r="R75" s="95">
        <f t="shared" si="48"/>
        <v>-79000</v>
      </c>
      <c r="S75" s="95">
        <f t="shared" si="89"/>
        <v>76000</v>
      </c>
      <c r="T75" s="63">
        <f>SUM(T77)</f>
        <v>0</v>
      </c>
      <c r="U75" s="63">
        <f>SUM(U77)</f>
        <v>76000</v>
      </c>
      <c r="V75" s="95">
        <f t="shared" si="90"/>
        <v>76000</v>
      </c>
      <c r="W75" s="63">
        <f>SUM(W77)</f>
        <v>0</v>
      </c>
      <c r="X75" s="63">
        <f>SUM(X77)</f>
        <v>76000</v>
      </c>
      <c r="Y75" s="65">
        <f t="shared" si="55"/>
        <v>-119000</v>
      </c>
    </row>
    <row r="76" spans="1:25">
      <c r="A76" s="114"/>
      <c r="B76" s="115"/>
      <c r="C76" s="115"/>
      <c r="D76" s="115"/>
      <c r="E76" s="96" t="s">
        <v>5</v>
      </c>
      <c r="F76" s="115"/>
      <c r="G76" s="95"/>
      <c r="H76" s="62"/>
      <c r="I76" s="62"/>
      <c r="J76" s="95"/>
      <c r="K76" s="62"/>
      <c r="L76" s="62"/>
      <c r="M76" s="95"/>
      <c r="N76" s="62"/>
      <c r="O76" s="62"/>
      <c r="P76" s="95"/>
      <c r="Q76" s="95">
        <f t="shared" si="47"/>
        <v>0</v>
      </c>
      <c r="R76" s="95">
        <f t="shared" si="48"/>
        <v>0</v>
      </c>
      <c r="S76" s="95"/>
      <c r="T76" s="62"/>
      <c r="U76" s="62"/>
      <c r="V76" s="95"/>
      <c r="W76" s="62"/>
      <c r="X76" s="62"/>
      <c r="Y76" s="65"/>
    </row>
    <row r="77" spans="1:25" s="5" customFormat="1" ht="20.399999999999999">
      <c r="A77" s="116"/>
      <c r="B77" s="117"/>
      <c r="C77" s="117"/>
      <c r="D77" s="117"/>
      <c r="E77" s="97" t="s">
        <v>569</v>
      </c>
      <c r="F77" s="126"/>
      <c r="G77" s="95">
        <f t="shared" si="49"/>
        <v>646730.5</v>
      </c>
      <c r="H77" s="100">
        <f>SUM(H78)</f>
        <v>69636.800000000003</v>
      </c>
      <c r="I77" s="100">
        <f>SUM(I78:I80)</f>
        <v>577093.69999999995</v>
      </c>
      <c r="J77" s="95">
        <f t="shared" ref="J77:J80" si="91">SUM(K77+L77)</f>
        <v>194000</v>
      </c>
      <c r="K77" s="100">
        <f>SUM(K78)</f>
        <v>40000</v>
      </c>
      <c r="L77" s="100">
        <f>SUM(L78:L80)</f>
        <v>154000</v>
      </c>
      <c r="M77" s="95">
        <f t="shared" ref="M77:M80" si="92">SUM(N77+O77)</f>
        <v>75000</v>
      </c>
      <c r="N77" s="100">
        <f>SUM(N78)</f>
        <v>0</v>
      </c>
      <c r="O77" s="100">
        <f>SUM(O78:O80)</f>
        <v>75000</v>
      </c>
      <c r="P77" s="95">
        <f t="shared" ref="P77:P79" si="93">SUM(Q77+R77)</f>
        <v>-119000</v>
      </c>
      <c r="Q77" s="95">
        <f t="shared" si="47"/>
        <v>-40000</v>
      </c>
      <c r="R77" s="95">
        <f t="shared" si="48"/>
        <v>-79000</v>
      </c>
      <c r="S77" s="95">
        <f t="shared" ref="S77:S80" si="94">SUM(T77+U77)</f>
        <v>76000</v>
      </c>
      <c r="T77" s="100">
        <f>SUM(T78)</f>
        <v>0</v>
      </c>
      <c r="U77" s="100">
        <f>SUM(U78:U80)</f>
        <v>76000</v>
      </c>
      <c r="V77" s="95">
        <f t="shared" ref="V77:V80" si="95">SUM(W77+X77)</f>
        <v>76000</v>
      </c>
      <c r="W77" s="100">
        <f>SUM(W78)</f>
        <v>0</v>
      </c>
      <c r="X77" s="100">
        <f>SUM(X78:X80)</f>
        <v>76000</v>
      </c>
      <c r="Y77" s="65">
        <f t="shared" si="55"/>
        <v>-119000</v>
      </c>
    </row>
    <row r="78" spans="1:25" s="5" customFormat="1">
      <c r="A78" s="116"/>
      <c r="B78" s="117"/>
      <c r="C78" s="117"/>
      <c r="D78" s="117"/>
      <c r="E78" s="99" t="s">
        <v>421</v>
      </c>
      <c r="F78" s="117" t="s">
        <v>420</v>
      </c>
      <c r="G78" s="95">
        <f t="shared" si="49"/>
        <v>69636.800000000003</v>
      </c>
      <c r="H78" s="63">
        <v>69636.800000000003</v>
      </c>
      <c r="I78" s="63"/>
      <c r="J78" s="95">
        <f t="shared" si="91"/>
        <v>40000</v>
      </c>
      <c r="K78" s="63">
        <v>40000</v>
      </c>
      <c r="L78" s="63"/>
      <c r="M78" s="95">
        <f t="shared" si="92"/>
        <v>0</v>
      </c>
      <c r="N78" s="63"/>
      <c r="O78" s="63"/>
      <c r="P78" s="95">
        <f t="shared" si="93"/>
        <v>-40000</v>
      </c>
      <c r="Q78" s="95">
        <f t="shared" si="47"/>
        <v>-40000</v>
      </c>
      <c r="R78" s="95">
        <f t="shared" si="48"/>
        <v>0</v>
      </c>
      <c r="S78" s="95">
        <f t="shared" si="94"/>
        <v>0</v>
      </c>
      <c r="T78" s="63"/>
      <c r="U78" s="63"/>
      <c r="V78" s="95">
        <f t="shared" si="95"/>
        <v>0</v>
      </c>
      <c r="W78" s="63"/>
      <c r="X78" s="63"/>
      <c r="Y78" s="65">
        <f t="shared" si="55"/>
        <v>-40000</v>
      </c>
    </row>
    <row r="79" spans="1:25" s="5" customFormat="1">
      <c r="A79" s="116"/>
      <c r="B79" s="117"/>
      <c r="C79" s="117"/>
      <c r="D79" s="117"/>
      <c r="E79" s="99" t="s">
        <v>501</v>
      </c>
      <c r="F79" s="117" t="s">
        <v>500</v>
      </c>
      <c r="G79" s="95">
        <f t="shared" si="49"/>
        <v>558976.69999999995</v>
      </c>
      <c r="H79" s="63"/>
      <c r="I79" s="63">
        <v>558976.69999999995</v>
      </c>
      <c r="J79" s="95">
        <f t="shared" si="91"/>
        <v>149000</v>
      </c>
      <c r="K79" s="63"/>
      <c r="L79" s="63">
        <v>149000</v>
      </c>
      <c r="M79" s="95">
        <f t="shared" si="92"/>
        <v>70000</v>
      </c>
      <c r="N79" s="63"/>
      <c r="O79" s="63">
        <v>70000</v>
      </c>
      <c r="P79" s="95">
        <f t="shared" si="93"/>
        <v>-79000</v>
      </c>
      <c r="Q79" s="95">
        <f t="shared" si="47"/>
        <v>0</v>
      </c>
      <c r="R79" s="95">
        <f t="shared" si="48"/>
        <v>-79000</v>
      </c>
      <c r="S79" s="95">
        <f t="shared" si="94"/>
        <v>71000</v>
      </c>
      <c r="T79" s="63"/>
      <c r="U79" s="63">
        <v>71000</v>
      </c>
      <c r="V79" s="95">
        <f t="shared" si="95"/>
        <v>71000</v>
      </c>
      <c r="W79" s="63"/>
      <c r="X79" s="63">
        <v>71000</v>
      </c>
      <c r="Y79" s="65">
        <f t="shared" si="55"/>
        <v>-79000</v>
      </c>
    </row>
    <row r="80" spans="1:25" s="5" customFormat="1" ht="10.8">
      <c r="A80" s="116"/>
      <c r="B80" s="117"/>
      <c r="C80" s="117"/>
      <c r="D80" s="117"/>
      <c r="E80" s="105" t="s">
        <v>612</v>
      </c>
      <c r="F80" s="117">
        <v>5134</v>
      </c>
      <c r="G80" s="95">
        <f t="shared" si="49"/>
        <v>18117</v>
      </c>
      <c r="H80" s="63"/>
      <c r="I80" s="63">
        <v>18117</v>
      </c>
      <c r="J80" s="95">
        <f t="shared" si="91"/>
        <v>5000</v>
      </c>
      <c r="K80" s="63"/>
      <c r="L80" s="63">
        <v>5000</v>
      </c>
      <c r="M80" s="95">
        <f t="shared" si="92"/>
        <v>5000</v>
      </c>
      <c r="N80" s="63"/>
      <c r="O80" s="63">
        <v>5000</v>
      </c>
      <c r="P80" s="95">
        <f t="shared" ref="P80" si="96">SUM(Q80+R80)</f>
        <v>0</v>
      </c>
      <c r="Q80" s="95">
        <f t="shared" ref="Q80" si="97">SUM(N80-K80)</f>
        <v>0</v>
      </c>
      <c r="R80" s="95">
        <f t="shared" ref="R80" si="98">SUM(O80-L80)</f>
        <v>0</v>
      </c>
      <c r="S80" s="95">
        <f t="shared" si="94"/>
        <v>5000</v>
      </c>
      <c r="T80" s="63"/>
      <c r="U80" s="63">
        <v>5000</v>
      </c>
      <c r="V80" s="95">
        <f t="shared" si="95"/>
        <v>5000</v>
      </c>
      <c r="W80" s="63"/>
      <c r="X80" s="63">
        <v>5000</v>
      </c>
      <c r="Y80" s="65">
        <f t="shared" si="55"/>
        <v>0</v>
      </c>
    </row>
    <row r="81" spans="1:25" s="5" customFormat="1" ht="20.399999999999999">
      <c r="A81" s="116" t="s">
        <v>255</v>
      </c>
      <c r="B81" s="117" t="s">
        <v>229</v>
      </c>
      <c r="C81" s="117" t="s">
        <v>256</v>
      </c>
      <c r="D81" s="117" t="s">
        <v>195</v>
      </c>
      <c r="E81" s="97" t="s">
        <v>257</v>
      </c>
      <c r="F81" s="126"/>
      <c r="G81" s="95">
        <f t="shared" ref="G81:G96" si="99">SUM(H81+I81)</f>
        <v>-224718.5</v>
      </c>
      <c r="H81" s="100">
        <f>SUM(H83)</f>
        <v>0</v>
      </c>
      <c r="I81" s="100">
        <f>SUM(I83)</f>
        <v>-224718.5</v>
      </c>
      <c r="J81" s="95">
        <f t="shared" ref="J81" si="100">SUM(K81+L81)</f>
        <v>-200000</v>
      </c>
      <c r="K81" s="100">
        <f>SUM(K83)</f>
        <v>0</v>
      </c>
      <c r="L81" s="100">
        <f>SUM(L83)</f>
        <v>-200000</v>
      </c>
      <c r="M81" s="95">
        <f t="shared" ref="M81" si="101">SUM(N81+O81)</f>
        <v>-84000</v>
      </c>
      <c r="N81" s="100">
        <f>SUM(N83)</f>
        <v>0</v>
      </c>
      <c r="O81" s="100">
        <f>SUM(O83)</f>
        <v>-84000</v>
      </c>
      <c r="P81" s="95">
        <f t="shared" ref="P81" si="102">SUM(Q81+R81)</f>
        <v>116000</v>
      </c>
      <c r="Q81" s="95">
        <f t="shared" ref="Q81:Q96" si="103">SUM(N81-K81)</f>
        <v>0</v>
      </c>
      <c r="R81" s="95">
        <f t="shared" ref="R81:R96" si="104">SUM(O81-L81)</f>
        <v>116000</v>
      </c>
      <c r="S81" s="95">
        <f t="shared" ref="S81" si="105">SUM(T81+U81)</f>
        <v>-82000</v>
      </c>
      <c r="T81" s="100">
        <f>SUM(T83)</f>
        <v>0</v>
      </c>
      <c r="U81" s="100">
        <f>SUM(U83)</f>
        <v>-82000</v>
      </c>
      <c r="V81" s="95">
        <f t="shared" ref="V81" si="106">SUM(W81+X81)</f>
        <v>-80000</v>
      </c>
      <c r="W81" s="100">
        <f>SUM(W83)</f>
        <v>0</v>
      </c>
      <c r="X81" s="100">
        <f>SUM(X83)</f>
        <v>-80000</v>
      </c>
      <c r="Y81" s="65">
        <f t="shared" ref="Y81:Y96" si="107">SUM(M81-J81)</f>
        <v>116000</v>
      </c>
    </row>
    <row r="82" spans="1:25">
      <c r="A82" s="114"/>
      <c r="B82" s="115"/>
      <c r="C82" s="115"/>
      <c r="D82" s="115"/>
      <c r="E82" s="96" t="s">
        <v>200</v>
      </c>
      <c r="F82" s="115"/>
      <c r="G82" s="95"/>
      <c r="H82" s="62"/>
      <c r="I82" s="62"/>
      <c r="J82" s="95"/>
      <c r="K82" s="62"/>
      <c r="L82" s="62"/>
      <c r="M82" s="95"/>
      <c r="N82" s="62"/>
      <c r="O82" s="62"/>
      <c r="P82" s="95"/>
      <c r="Q82" s="95">
        <f t="shared" si="103"/>
        <v>0</v>
      </c>
      <c r="R82" s="95">
        <f t="shared" si="104"/>
        <v>0</v>
      </c>
      <c r="S82" s="95"/>
      <c r="T82" s="62"/>
      <c r="U82" s="62"/>
      <c r="V82" s="95"/>
      <c r="W82" s="62"/>
      <c r="X82" s="62"/>
      <c r="Y82" s="65"/>
    </row>
    <row r="83" spans="1:25">
      <c r="A83" s="114" t="s">
        <v>258</v>
      </c>
      <c r="B83" s="115" t="s">
        <v>229</v>
      </c>
      <c r="C83" s="115" t="s">
        <v>256</v>
      </c>
      <c r="D83" s="115" t="s">
        <v>198</v>
      </c>
      <c r="E83" s="96" t="s">
        <v>257</v>
      </c>
      <c r="F83" s="115"/>
      <c r="G83" s="95">
        <f t="shared" si="99"/>
        <v>-224718.5</v>
      </c>
      <c r="H83" s="62">
        <f>SUM(H84)</f>
        <v>0</v>
      </c>
      <c r="I83" s="62">
        <f>SUM(I84)</f>
        <v>-224718.5</v>
      </c>
      <c r="J83" s="95">
        <f t="shared" ref="J83" si="108">SUM(K83+L83)</f>
        <v>-200000</v>
      </c>
      <c r="K83" s="62">
        <f>SUM(K84)</f>
        <v>0</v>
      </c>
      <c r="L83" s="62">
        <f>SUM(L84)</f>
        <v>-200000</v>
      </c>
      <c r="M83" s="95">
        <f t="shared" ref="M83" si="109">SUM(N83+O83)</f>
        <v>-84000</v>
      </c>
      <c r="N83" s="62">
        <f>SUM(N84)</f>
        <v>0</v>
      </c>
      <c r="O83" s="62">
        <f>SUM(O84)</f>
        <v>-84000</v>
      </c>
      <c r="P83" s="95">
        <f t="shared" ref="P83" si="110">SUM(Q83+R83)</f>
        <v>116000</v>
      </c>
      <c r="Q83" s="95">
        <f t="shared" si="103"/>
        <v>0</v>
      </c>
      <c r="R83" s="95">
        <f t="shared" si="104"/>
        <v>116000</v>
      </c>
      <c r="S83" s="95">
        <f t="shared" ref="S83" si="111">SUM(T83+U83)</f>
        <v>-82000</v>
      </c>
      <c r="T83" s="62">
        <f>SUM(T84)</f>
        <v>0</v>
      </c>
      <c r="U83" s="62">
        <f>SUM(U84)</f>
        <v>-82000</v>
      </c>
      <c r="V83" s="95">
        <f t="shared" ref="V83" si="112">SUM(W83+X83)</f>
        <v>-80000</v>
      </c>
      <c r="W83" s="62">
        <f>SUM(W84)</f>
        <v>0</v>
      </c>
      <c r="X83" s="62">
        <f>SUM(X84)</f>
        <v>-80000</v>
      </c>
      <c r="Y83" s="65">
        <f t="shared" si="107"/>
        <v>116000</v>
      </c>
    </row>
    <row r="84" spans="1:25" s="5" customFormat="1">
      <c r="A84" s="116"/>
      <c r="B84" s="117"/>
      <c r="C84" s="117"/>
      <c r="D84" s="117"/>
      <c r="E84" s="97" t="s">
        <v>570</v>
      </c>
      <c r="F84" s="126"/>
      <c r="G84" s="95">
        <f t="shared" si="99"/>
        <v>-224718.5</v>
      </c>
      <c r="H84" s="100">
        <f>SUM(H85:H86)</f>
        <v>0</v>
      </c>
      <c r="I84" s="100">
        <f>SUM(I85:I86)</f>
        <v>-224718.5</v>
      </c>
      <c r="J84" s="95">
        <f t="shared" ref="J84:J87" si="113">SUM(K84+L84)</f>
        <v>-200000</v>
      </c>
      <c r="K84" s="100">
        <f>SUM(K85:K86)</f>
        <v>0</v>
      </c>
      <c r="L84" s="100">
        <f>SUM(L85:L86)</f>
        <v>-200000</v>
      </c>
      <c r="M84" s="95">
        <f t="shared" ref="M84:M87" si="114">SUM(N84+O84)</f>
        <v>-84000</v>
      </c>
      <c r="N84" s="100">
        <f>SUM(N85:N86)</f>
        <v>0</v>
      </c>
      <c r="O84" s="100">
        <f>SUM(O85:O86)</f>
        <v>-84000</v>
      </c>
      <c r="P84" s="95">
        <f t="shared" ref="P84:P87" si="115">SUM(Q84+R84)</f>
        <v>116000</v>
      </c>
      <c r="Q84" s="95">
        <f t="shared" si="103"/>
        <v>0</v>
      </c>
      <c r="R84" s="95">
        <f t="shared" si="104"/>
        <v>116000</v>
      </c>
      <c r="S84" s="95">
        <f t="shared" ref="S84:S87" si="116">SUM(T84+U84)</f>
        <v>-82000</v>
      </c>
      <c r="T84" s="100">
        <f>SUM(T85:T86)</f>
        <v>0</v>
      </c>
      <c r="U84" s="100">
        <f>SUM(U85:U86)</f>
        <v>-82000</v>
      </c>
      <c r="V84" s="95">
        <f t="shared" ref="V84:V87" si="117">SUM(W84+X84)</f>
        <v>-80000</v>
      </c>
      <c r="W84" s="100">
        <f>SUM(W85:W86)</f>
        <v>0</v>
      </c>
      <c r="X84" s="100">
        <f>SUM(X85:X86)</f>
        <v>-80000</v>
      </c>
      <c r="Y84" s="65">
        <f t="shared" si="107"/>
        <v>116000</v>
      </c>
    </row>
    <row r="85" spans="1:25">
      <c r="A85" s="114"/>
      <c r="B85" s="115"/>
      <c r="C85" s="115"/>
      <c r="D85" s="115"/>
      <c r="E85" s="101" t="s">
        <v>616</v>
      </c>
      <c r="F85" s="115">
        <v>8131</v>
      </c>
      <c r="G85" s="95">
        <f t="shared" si="99"/>
        <v>-21528.9</v>
      </c>
      <c r="H85" s="62"/>
      <c r="I85" s="62">
        <v>-21528.9</v>
      </c>
      <c r="J85" s="95">
        <f t="shared" si="113"/>
        <v>-30000</v>
      </c>
      <c r="K85" s="62"/>
      <c r="L85" s="62">
        <v>-30000</v>
      </c>
      <c r="M85" s="95">
        <f t="shared" si="114"/>
        <v>-14000</v>
      </c>
      <c r="N85" s="62"/>
      <c r="O85" s="62">
        <v>-14000</v>
      </c>
      <c r="P85" s="95">
        <f t="shared" si="115"/>
        <v>16000</v>
      </c>
      <c r="Q85" s="95">
        <f t="shared" si="103"/>
        <v>0</v>
      </c>
      <c r="R85" s="95">
        <f t="shared" si="104"/>
        <v>16000</v>
      </c>
      <c r="S85" s="95">
        <f t="shared" si="116"/>
        <v>-12000</v>
      </c>
      <c r="T85" s="62"/>
      <c r="U85" s="62">
        <v>-12000</v>
      </c>
      <c r="V85" s="95">
        <f t="shared" si="117"/>
        <v>-10000</v>
      </c>
      <c r="W85" s="62"/>
      <c r="X85" s="62">
        <v>-10000</v>
      </c>
      <c r="Y85" s="65">
        <f t="shared" si="107"/>
        <v>16000</v>
      </c>
    </row>
    <row r="86" spans="1:25">
      <c r="A86" s="114"/>
      <c r="B86" s="115"/>
      <c r="C86" s="115"/>
      <c r="D86" s="115"/>
      <c r="E86" s="96" t="s">
        <v>526</v>
      </c>
      <c r="F86" s="115" t="s">
        <v>527</v>
      </c>
      <c r="G86" s="95">
        <f t="shared" si="99"/>
        <v>-203189.6</v>
      </c>
      <c r="H86" s="62"/>
      <c r="I86" s="62">
        <v>-203189.6</v>
      </c>
      <c r="J86" s="95">
        <f t="shared" si="113"/>
        <v>-170000</v>
      </c>
      <c r="K86" s="62"/>
      <c r="L86" s="62">
        <v>-170000</v>
      </c>
      <c r="M86" s="95">
        <f t="shared" si="114"/>
        <v>-70000</v>
      </c>
      <c r="N86" s="62"/>
      <c r="O86" s="62">
        <v>-70000</v>
      </c>
      <c r="P86" s="95">
        <f t="shared" si="115"/>
        <v>100000</v>
      </c>
      <c r="Q86" s="95">
        <f t="shared" si="103"/>
        <v>0</v>
      </c>
      <c r="R86" s="95">
        <f t="shared" si="104"/>
        <v>100000</v>
      </c>
      <c r="S86" s="95">
        <f t="shared" si="116"/>
        <v>-70000</v>
      </c>
      <c r="T86" s="62"/>
      <c r="U86" s="62">
        <v>-70000</v>
      </c>
      <c r="V86" s="95">
        <f t="shared" si="117"/>
        <v>-70000</v>
      </c>
      <c r="W86" s="62"/>
      <c r="X86" s="62">
        <v>-70000</v>
      </c>
      <c r="Y86" s="65">
        <f t="shared" si="107"/>
        <v>100000</v>
      </c>
    </row>
    <row r="87" spans="1:25" s="5" customFormat="1">
      <c r="A87" s="116" t="s">
        <v>259</v>
      </c>
      <c r="B87" s="117" t="s">
        <v>260</v>
      </c>
      <c r="C87" s="117" t="s">
        <v>195</v>
      </c>
      <c r="D87" s="117" t="s">
        <v>195</v>
      </c>
      <c r="E87" s="97" t="s">
        <v>261</v>
      </c>
      <c r="F87" s="126"/>
      <c r="G87" s="95">
        <f t="shared" si="99"/>
        <v>265944.3</v>
      </c>
      <c r="H87" s="100">
        <f>SUM(H89)</f>
        <v>264262.3</v>
      </c>
      <c r="I87" s="100">
        <f>SUM(I89)</f>
        <v>1682</v>
      </c>
      <c r="J87" s="95">
        <f t="shared" si="113"/>
        <v>226774</v>
      </c>
      <c r="K87" s="100">
        <f>SUM(K89)</f>
        <v>226774</v>
      </c>
      <c r="L87" s="100">
        <f>SUM(L89)</f>
        <v>0</v>
      </c>
      <c r="M87" s="95">
        <f t="shared" si="114"/>
        <v>236433.8</v>
      </c>
      <c r="N87" s="100">
        <f>SUM(N89)</f>
        <v>236433.8</v>
      </c>
      <c r="O87" s="100">
        <f>SUM(O89)</f>
        <v>0</v>
      </c>
      <c r="P87" s="95">
        <f t="shared" si="115"/>
        <v>9659.7999999999884</v>
      </c>
      <c r="Q87" s="95">
        <f t="shared" si="103"/>
        <v>9659.7999999999884</v>
      </c>
      <c r="R87" s="95">
        <f t="shared" si="104"/>
        <v>0</v>
      </c>
      <c r="S87" s="95">
        <f t="shared" si="116"/>
        <v>236433.8</v>
      </c>
      <c r="T87" s="100">
        <f>SUM(T89)</f>
        <v>236433.8</v>
      </c>
      <c r="U87" s="100">
        <f>SUM(U89)</f>
        <v>0</v>
      </c>
      <c r="V87" s="95">
        <f t="shared" si="117"/>
        <v>236433.8</v>
      </c>
      <c r="W87" s="100">
        <f>SUM(W89)</f>
        <v>236433.8</v>
      </c>
      <c r="X87" s="100">
        <f>SUM(X89)</f>
        <v>0</v>
      </c>
      <c r="Y87" s="65">
        <f t="shared" si="107"/>
        <v>9659.7999999999884</v>
      </c>
    </row>
    <row r="88" spans="1:25">
      <c r="A88" s="114"/>
      <c r="B88" s="115"/>
      <c r="C88" s="115"/>
      <c r="D88" s="115"/>
      <c r="E88" s="96" t="s">
        <v>5</v>
      </c>
      <c r="F88" s="115"/>
      <c r="G88" s="95"/>
      <c r="H88" s="62"/>
      <c r="I88" s="62"/>
      <c r="J88" s="95"/>
      <c r="K88" s="62"/>
      <c r="L88" s="62"/>
      <c r="M88" s="95"/>
      <c r="N88" s="62"/>
      <c r="O88" s="62"/>
      <c r="P88" s="95"/>
      <c r="Q88" s="95">
        <f t="shared" si="103"/>
        <v>0</v>
      </c>
      <c r="R88" s="95">
        <f t="shared" si="104"/>
        <v>0</v>
      </c>
      <c r="S88" s="95"/>
      <c r="T88" s="62"/>
      <c r="U88" s="62"/>
      <c r="V88" s="95"/>
      <c r="W88" s="62"/>
      <c r="X88" s="62"/>
      <c r="Y88" s="65"/>
    </row>
    <row r="89" spans="1:25" s="5" customFormat="1">
      <c r="A89" s="116" t="s">
        <v>262</v>
      </c>
      <c r="B89" s="117" t="s">
        <v>260</v>
      </c>
      <c r="C89" s="117" t="s">
        <v>198</v>
      </c>
      <c r="D89" s="117" t="s">
        <v>195</v>
      </c>
      <c r="E89" s="97" t="s">
        <v>263</v>
      </c>
      <c r="F89" s="126"/>
      <c r="G89" s="95">
        <f t="shared" si="99"/>
        <v>265944.3</v>
      </c>
      <c r="H89" s="100">
        <f>SUM(H91)</f>
        <v>264262.3</v>
      </c>
      <c r="I89" s="100">
        <f>SUM(I91)</f>
        <v>1682</v>
      </c>
      <c r="J89" s="95">
        <f t="shared" ref="J89" si="118">SUM(K89+L89)</f>
        <v>226774</v>
      </c>
      <c r="K89" s="100">
        <f>SUM(K91)</f>
        <v>226774</v>
      </c>
      <c r="L89" s="100">
        <f>SUM(L91)</f>
        <v>0</v>
      </c>
      <c r="M89" s="95">
        <f t="shared" ref="M89" si="119">SUM(N89+O89)</f>
        <v>236433.8</v>
      </c>
      <c r="N89" s="100">
        <f>SUM(N91)</f>
        <v>236433.8</v>
      </c>
      <c r="O89" s="100">
        <f>SUM(O91)</f>
        <v>0</v>
      </c>
      <c r="P89" s="95">
        <f t="shared" ref="P89" si="120">SUM(Q89+R89)</f>
        <v>9659.7999999999884</v>
      </c>
      <c r="Q89" s="95">
        <f t="shared" si="103"/>
        <v>9659.7999999999884</v>
      </c>
      <c r="R89" s="95">
        <f t="shared" si="104"/>
        <v>0</v>
      </c>
      <c r="S89" s="95">
        <f t="shared" ref="S89" si="121">SUM(T89+U89)</f>
        <v>236433.8</v>
      </c>
      <c r="T89" s="100">
        <f>SUM(T91)</f>
        <v>236433.8</v>
      </c>
      <c r="U89" s="100">
        <f>SUM(U91)</f>
        <v>0</v>
      </c>
      <c r="V89" s="95">
        <f t="shared" ref="V89" si="122">SUM(W89+X89)</f>
        <v>236433.8</v>
      </c>
      <c r="W89" s="100">
        <f>SUM(W91)</f>
        <v>236433.8</v>
      </c>
      <c r="X89" s="100">
        <f>SUM(X91)</f>
        <v>0</v>
      </c>
      <c r="Y89" s="65">
        <f t="shared" si="107"/>
        <v>9659.7999999999884</v>
      </c>
    </row>
    <row r="90" spans="1:25">
      <c r="A90" s="114"/>
      <c r="B90" s="115"/>
      <c r="C90" s="115"/>
      <c r="D90" s="115"/>
      <c r="E90" s="96" t="s">
        <v>200</v>
      </c>
      <c r="F90" s="115"/>
      <c r="G90" s="95"/>
      <c r="H90" s="62"/>
      <c r="I90" s="62"/>
      <c r="J90" s="95"/>
      <c r="K90" s="62"/>
      <c r="L90" s="62"/>
      <c r="M90" s="95"/>
      <c r="N90" s="62"/>
      <c r="O90" s="62"/>
      <c r="P90" s="95"/>
      <c r="Q90" s="95">
        <f t="shared" si="103"/>
        <v>0</v>
      </c>
      <c r="R90" s="95">
        <f t="shared" si="104"/>
        <v>0</v>
      </c>
      <c r="S90" s="95"/>
      <c r="T90" s="62"/>
      <c r="U90" s="62"/>
      <c r="V90" s="95"/>
      <c r="W90" s="62"/>
      <c r="X90" s="62"/>
      <c r="Y90" s="65"/>
    </row>
    <row r="91" spans="1:25">
      <c r="A91" s="114" t="s">
        <v>264</v>
      </c>
      <c r="B91" s="115" t="s">
        <v>260</v>
      </c>
      <c r="C91" s="115" t="s">
        <v>198</v>
      </c>
      <c r="D91" s="115" t="s">
        <v>198</v>
      </c>
      <c r="E91" s="96" t="s">
        <v>263</v>
      </c>
      <c r="F91" s="115"/>
      <c r="G91" s="95">
        <f t="shared" si="99"/>
        <v>265944.3</v>
      </c>
      <c r="H91" s="62">
        <f>SUM(H93)</f>
        <v>264262.3</v>
      </c>
      <c r="I91" s="62">
        <f>SUM(I93)</f>
        <v>1682</v>
      </c>
      <c r="J91" s="95">
        <f t="shared" ref="J91" si="123">SUM(K91+L91)</f>
        <v>226774</v>
      </c>
      <c r="K91" s="62">
        <f>SUM(K93)</f>
        <v>226774</v>
      </c>
      <c r="L91" s="62">
        <f>SUM(L93)</f>
        <v>0</v>
      </c>
      <c r="M91" s="95">
        <f t="shared" ref="M91" si="124">SUM(N91+O91)</f>
        <v>236433.8</v>
      </c>
      <c r="N91" s="62">
        <f>SUM(N93)</f>
        <v>236433.8</v>
      </c>
      <c r="O91" s="62">
        <f>SUM(O93)</f>
        <v>0</v>
      </c>
      <c r="P91" s="95">
        <f t="shared" ref="P91" si="125">SUM(Q91+R91)</f>
        <v>9659.7999999999884</v>
      </c>
      <c r="Q91" s="95">
        <f t="shared" si="103"/>
        <v>9659.7999999999884</v>
      </c>
      <c r="R91" s="95">
        <f t="shared" si="104"/>
        <v>0</v>
      </c>
      <c r="S91" s="95">
        <f t="shared" ref="S91" si="126">SUM(T91+U91)</f>
        <v>236433.8</v>
      </c>
      <c r="T91" s="62">
        <f>SUM(T93)</f>
        <v>236433.8</v>
      </c>
      <c r="U91" s="62">
        <f>SUM(U93)</f>
        <v>0</v>
      </c>
      <c r="V91" s="95">
        <f t="shared" ref="V91" si="127">SUM(W91+X91)</f>
        <v>236433.8</v>
      </c>
      <c r="W91" s="62">
        <f>SUM(W93)</f>
        <v>236433.8</v>
      </c>
      <c r="X91" s="62">
        <f>SUM(X93)</f>
        <v>0</v>
      </c>
      <c r="Y91" s="65">
        <f t="shared" si="107"/>
        <v>9659.7999999999884</v>
      </c>
    </row>
    <row r="92" spans="1:25">
      <c r="A92" s="114"/>
      <c r="B92" s="115"/>
      <c r="C92" s="115"/>
      <c r="D92" s="115"/>
      <c r="E92" s="96" t="s">
        <v>5</v>
      </c>
      <c r="F92" s="115"/>
      <c r="G92" s="95"/>
      <c r="H92" s="62"/>
      <c r="I92" s="62"/>
      <c r="J92" s="95"/>
      <c r="K92" s="62"/>
      <c r="L92" s="62"/>
      <c r="M92" s="95"/>
      <c r="N92" s="62"/>
      <c r="O92" s="62"/>
      <c r="P92" s="95"/>
      <c r="Q92" s="95">
        <f t="shared" si="103"/>
        <v>0</v>
      </c>
      <c r="R92" s="95">
        <f t="shared" si="104"/>
        <v>0</v>
      </c>
      <c r="S92" s="95"/>
      <c r="T92" s="62"/>
      <c r="U92" s="62"/>
      <c r="V92" s="95"/>
      <c r="W92" s="62"/>
      <c r="X92" s="62"/>
      <c r="Y92" s="65"/>
    </row>
    <row r="93" spans="1:25" s="5" customFormat="1" ht="20.399999999999999">
      <c r="A93" s="116"/>
      <c r="B93" s="117"/>
      <c r="C93" s="117"/>
      <c r="D93" s="117"/>
      <c r="E93" s="97" t="s">
        <v>617</v>
      </c>
      <c r="F93" s="126"/>
      <c r="G93" s="95">
        <f t="shared" si="99"/>
        <v>265944.3</v>
      </c>
      <c r="H93" s="100">
        <f>SUM(H94:H104)</f>
        <v>264262.3</v>
      </c>
      <c r="I93" s="100">
        <f>SUM(I94:I104)</f>
        <v>1682</v>
      </c>
      <c r="J93" s="95">
        <f t="shared" ref="J93:J104" si="128">SUM(K93+L93)</f>
        <v>226774</v>
      </c>
      <c r="K93" s="100">
        <f>SUM(K94:K104)</f>
        <v>226774</v>
      </c>
      <c r="L93" s="100">
        <f>SUM(L94:L104)</f>
        <v>0</v>
      </c>
      <c r="M93" s="95">
        <f t="shared" ref="M93:M104" si="129">SUM(N93+O93)</f>
        <v>236433.8</v>
      </c>
      <c r="N93" s="100">
        <f>SUM(N94:N104)</f>
        <v>236433.8</v>
      </c>
      <c r="O93" s="100">
        <f>SUM(O94:O104)</f>
        <v>0</v>
      </c>
      <c r="P93" s="95">
        <f t="shared" ref="P93:P104" si="130">SUM(Q93+R93)</f>
        <v>9659.7999999999884</v>
      </c>
      <c r="Q93" s="95">
        <f t="shared" si="103"/>
        <v>9659.7999999999884</v>
      </c>
      <c r="R93" s="95">
        <f t="shared" si="104"/>
        <v>0</v>
      </c>
      <c r="S93" s="95">
        <f t="shared" ref="S93:S104" si="131">SUM(T93+U93)</f>
        <v>236433.8</v>
      </c>
      <c r="T93" s="100">
        <f>SUM(T94:T104)</f>
        <v>236433.8</v>
      </c>
      <c r="U93" s="100">
        <f>SUM(U94:U104)</f>
        <v>0</v>
      </c>
      <c r="V93" s="95">
        <f t="shared" ref="V93:V104" si="132">SUM(W93+X93)</f>
        <v>236433.8</v>
      </c>
      <c r="W93" s="100">
        <f>SUM(W94:W104)</f>
        <v>236433.8</v>
      </c>
      <c r="X93" s="100">
        <f>SUM(X94:X104)</f>
        <v>0</v>
      </c>
      <c r="Y93" s="65">
        <f t="shared" si="107"/>
        <v>9659.7999999999884</v>
      </c>
    </row>
    <row r="94" spans="1:25" ht="10.8">
      <c r="A94" s="114"/>
      <c r="B94" s="115"/>
      <c r="C94" s="115"/>
      <c r="D94" s="115"/>
      <c r="E94" s="96" t="s">
        <v>374</v>
      </c>
      <c r="F94" s="115" t="s">
        <v>373</v>
      </c>
      <c r="G94" s="95">
        <f t="shared" si="99"/>
        <v>180947.9</v>
      </c>
      <c r="H94" s="62">
        <v>180947.9</v>
      </c>
      <c r="I94" s="62"/>
      <c r="J94" s="95">
        <f t="shared" si="128"/>
        <v>187774</v>
      </c>
      <c r="K94" s="89">
        <v>187774</v>
      </c>
      <c r="L94" s="62"/>
      <c r="M94" s="95">
        <f t="shared" si="129"/>
        <v>196933.8</v>
      </c>
      <c r="N94" s="62">
        <v>196933.8</v>
      </c>
      <c r="O94" s="62"/>
      <c r="P94" s="95">
        <f t="shared" si="130"/>
        <v>9159.7999999999884</v>
      </c>
      <c r="Q94" s="95">
        <f t="shared" si="103"/>
        <v>9159.7999999999884</v>
      </c>
      <c r="R94" s="95">
        <f t="shared" si="104"/>
        <v>0</v>
      </c>
      <c r="S94" s="95">
        <f t="shared" si="131"/>
        <v>196933.8</v>
      </c>
      <c r="T94" s="62">
        <v>196933.8</v>
      </c>
      <c r="U94" s="62"/>
      <c r="V94" s="95">
        <f t="shared" si="132"/>
        <v>196933.8</v>
      </c>
      <c r="W94" s="62">
        <v>196933.8</v>
      </c>
      <c r="X94" s="62"/>
      <c r="Y94" s="65">
        <f t="shared" si="107"/>
        <v>9159.7999999999884</v>
      </c>
    </row>
    <row r="95" spans="1:25" ht="10.8">
      <c r="A95" s="114"/>
      <c r="B95" s="115"/>
      <c r="C95" s="115"/>
      <c r="D95" s="115"/>
      <c r="E95" s="105" t="s">
        <v>626</v>
      </c>
      <c r="F95" s="115">
        <v>4212</v>
      </c>
      <c r="G95" s="95">
        <f t="shared" si="99"/>
        <v>38</v>
      </c>
      <c r="H95" s="62">
        <v>38</v>
      </c>
      <c r="I95" s="62"/>
      <c r="J95" s="95">
        <f t="shared" si="128"/>
        <v>0</v>
      </c>
      <c r="K95" s="89"/>
      <c r="L95" s="62"/>
      <c r="M95" s="95">
        <f t="shared" si="129"/>
        <v>0</v>
      </c>
      <c r="N95" s="62"/>
      <c r="O95" s="62"/>
      <c r="P95" s="95">
        <f t="shared" ref="P95" si="133">SUM(Q95+R95)</f>
        <v>0</v>
      </c>
      <c r="Q95" s="95">
        <f t="shared" ref="Q95" si="134">SUM(N95-K95)</f>
        <v>0</v>
      </c>
      <c r="R95" s="95">
        <f t="shared" ref="R95" si="135">SUM(O95-L95)</f>
        <v>0</v>
      </c>
      <c r="S95" s="95">
        <f t="shared" ref="S95" si="136">SUM(T95+U95)</f>
        <v>0</v>
      </c>
      <c r="T95" s="62"/>
      <c r="U95" s="62"/>
      <c r="V95" s="95">
        <f t="shared" si="132"/>
        <v>0</v>
      </c>
      <c r="W95" s="62"/>
      <c r="X95" s="62"/>
      <c r="Y95" s="65">
        <f t="shared" si="107"/>
        <v>0</v>
      </c>
    </row>
    <row r="96" spans="1:25" ht="10.8">
      <c r="A96" s="114"/>
      <c r="B96" s="115"/>
      <c r="C96" s="115"/>
      <c r="D96" s="115"/>
      <c r="E96" s="96" t="s">
        <v>388</v>
      </c>
      <c r="F96" s="115" t="s">
        <v>387</v>
      </c>
      <c r="G96" s="95">
        <f t="shared" si="99"/>
        <v>1575</v>
      </c>
      <c r="H96" s="62">
        <v>1575</v>
      </c>
      <c r="I96" s="62"/>
      <c r="J96" s="95">
        <f t="shared" si="128"/>
        <v>1500</v>
      </c>
      <c r="K96" s="89">
        <v>1500</v>
      </c>
      <c r="L96" s="62"/>
      <c r="M96" s="95">
        <f t="shared" si="129"/>
        <v>1500</v>
      </c>
      <c r="N96" s="62">
        <v>1500</v>
      </c>
      <c r="O96" s="62"/>
      <c r="P96" s="95">
        <f t="shared" si="130"/>
        <v>0</v>
      </c>
      <c r="Q96" s="95">
        <f t="shared" si="103"/>
        <v>0</v>
      </c>
      <c r="R96" s="95">
        <f t="shared" si="104"/>
        <v>0</v>
      </c>
      <c r="S96" s="95">
        <f t="shared" si="131"/>
        <v>1500</v>
      </c>
      <c r="T96" s="62">
        <v>1500</v>
      </c>
      <c r="U96" s="62"/>
      <c r="V96" s="95">
        <f t="shared" si="132"/>
        <v>1500</v>
      </c>
      <c r="W96" s="62">
        <v>1500</v>
      </c>
      <c r="X96" s="62"/>
      <c r="Y96" s="65">
        <f t="shared" si="107"/>
        <v>0</v>
      </c>
    </row>
    <row r="97" spans="1:25" ht="10.8">
      <c r="A97" s="114"/>
      <c r="B97" s="115"/>
      <c r="C97" s="115"/>
      <c r="D97" s="115"/>
      <c r="E97" s="96" t="s">
        <v>412</v>
      </c>
      <c r="F97" s="115" t="s">
        <v>413</v>
      </c>
      <c r="G97" s="95">
        <f t="shared" ref="G97:G127" si="137">SUM(H97+I97)</f>
        <v>1525.6</v>
      </c>
      <c r="H97" s="62">
        <v>1525.6</v>
      </c>
      <c r="I97" s="62"/>
      <c r="J97" s="95">
        <f t="shared" si="128"/>
        <v>3000</v>
      </c>
      <c r="K97" s="89">
        <v>3000</v>
      </c>
      <c r="L97" s="62"/>
      <c r="M97" s="95">
        <f t="shared" si="129"/>
        <v>3000</v>
      </c>
      <c r="N97" s="62">
        <v>3000</v>
      </c>
      <c r="O97" s="62"/>
      <c r="P97" s="95">
        <f t="shared" si="130"/>
        <v>0</v>
      </c>
      <c r="Q97" s="95">
        <f t="shared" ref="Q97:Q127" si="138">SUM(N97-K97)</f>
        <v>0</v>
      </c>
      <c r="R97" s="95">
        <f t="shared" ref="R97:R127" si="139">SUM(O97-L97)</f>
        <v>0</v>
      </c>
      <c r="S97" s="95">
        <f t="shared" si="131"/>
        <v>3000</v>
      </c>
      <c r="T97" s="62">
        <v>3000</v>
      </c>
      <c r="U97" s="62"/>
      <c r="V97" s="95">
        <f t="shared" si="132"/>
        <v>3000</v>
      </c>
      <c r="W97" s="62">
        <v>3000</v>
      </c>
      <c r="X97" s="62"/>
      <c r="Y97" s="65">
        <f t="shared" ref="Y97:Y127" si="140">SUM(M97-J97)</f>
        <v>0</v>
      </c>
    </row>
    <row r="98" spans="1:25" ht="20.399999999999999">
      <c r="A98" s="114"/>
      <c r="B98" s="115"/>
      <c r="C98" s="115"/>
      <c r="D98" s="115"/>
      <c r="E98" s="96" t="s">
        <v>423</v>
      </c>
      <c r="F98" s="115" t="s">
        <v>422</v>
      </c>
      <c r="G98" s="95">
        <f t="shared" si="137"/>
        <v>994.8</v>
      </c>
      <c r="H98" s="62">
        <v>994.8</v>
      </c>
      <c r="I98" s="62"/>
      <c r="J98" s="95">
        <f t="shared" si="128"/>
        <v>1500</v>
      </c>
      <c r="K98" s="89">
        <v>1500</v>
      </c>
      <c r="L98" s="62"/>
      <c r="M98" s="95">
        <f t="shared" si="129"/>
        <v>1500</v>
      </c>
      <c r="N98" s="62">
        <v>1500</v>
      </c>
      <c r="O98" s="62"/>
      <c r="P98" s="95">
        <f t="shared" si="130"/>
        <v>0</v>
      </c>
      <c r="Q98" s="95">
        <f t="shared" si="138"/>
        <v>0</v>
      </c>
      <c r="R98" s="95">
        <f t="shared" si="139"/>
        <v>0</v>
      </c>
      <c r="S98" s="95">
        <f t="shared" si="131"/>
        <v>1500</v>
      </c>
      <c r="T98" s="62">
        <v>1500</v>
      </c>
      <c r="U98" s="62"/>
      <c r="V98" s="95">
        <f t="shared" si="132"/>
        <v>1500</v>
      </c>
      <c r="W98" s="62">
        <v>1500</v>
      </c>
      <c r="X98" s="62"/>
      <c r="Y98" s="65">
        <f t="shared" si="140"/>
        <v>0</v>
      </c>
    </row>
    <row r="99" spans="1:25" ht="10.8">
      <c r="A99" s="114"/>
      <c r="B99" s="115"/>
      <c r="C99" s="115"/>
      <c r="D99" s="115"/>
      <c r="E99" s="96" t="s">
        <v>427</v>
      </c>
      <c r="F99" s="115" t="s">
        <v>426</v>
      </c>
      <c r="G99" s="95">
        <f t="shared" si="137"/>
        <v>0</v>
      </c>
      <c r="H99" s="62"/>
      <c r="I99" s="62"/>
      <c r="J99" s="95">
        <f t="shared" si="128"/>
        <v>500</v>
      </c>
      <c r="K99" s="89">
        <v>500</v>
      </c>
      <c r="L99" s="62"/>
      <c r="M99" s="95">
        <f t="shared" si="129"/>
        <v>1000</v>
      </c>
      <c r="N99" s="62">
        <v>1000</v>
      </c>
      <c r="O99" s="62"/>
      <c r="P99" s="95">
        <f t="shared" si="130"/>
        <v>500</v>
      </c>
      <c r="Q99" s="95">
        <f t="shared" si="138"/>
        <v>500</v>
      </c>
      <c r="R99" s="95">
        <f t="shared" si="139"/>
        <v>0</v>
      </c>
      <c r="S99" s="95">
        <f t="shared" si="131"/>
        <v>1000</v>
      </c>
      <c r="T99" s="62">
        <v>1000</v>
      </c>
      <c r="U99" s="62"/>
      <c r="V99" s="95">
        <f t="shared" si="132"/>
        <v>1000</v>
      </c>
      <c r="W99" s="62">
        <v>1000</v>
      </c>
      <c r="X99" s="62"/>
      <c r="Y99" s="65">
        <f t="shared" si="140"/>
        <v>500</v>
      </c>
    </row>
    <row r="100" spans="1:25" ht="10.8">
      <c r="A100" s="114"/>
      <c r="B100" s="115"/>
      <c r="C100" s="115"/>
      <c r="D100" s="115"/>
      <c r="E100" s="96" t="s">
        <v>429</v>
      </c>
      <c r="F100" s="115" t="s">
        <v>428</v>
      </c>
      <c r="G100" s="95">
        <f t="shared" si="137"/>
        <v>76530.5</v>
      </c>
      <c r="H100" s="62">
        <v>76530.5</v>
      </c>
      <c r="I100" s="62"/>
      <c r="J100" s="95">
        <f t="shared" si="128"/>
        <v>30000</v>
      </c>
      <c r="K100" s="89">
        <v>30000</v>
      </c>
      <c r="L100" s="62"/>
      <c r="M100" s="95">
        <f t="shared" si="129"/>
        <v>30000</v>
      </c>
      <c r="N100" s="62">
        <v>30000</v>
      </c>
      <c r="O100" s="62"/>
      <c r="P100" s="95">
        <f t="shared" si="130"/>
        <v>0</v>
      </c>
      <c r="Q100" s="95">
        <f t="shared" si="138"/>
        <v>0</v>
      </c>
      <c r="R100" s="95">
        <f t="shared" si="139"/>
        <v>0</v>
      </c>
      <c r="S100" s="95">
        <f t="shared" si="131"/>
        <v>30000</v>
      </c>
      <c r="T100" s="62">
        <v>30000</v>
      </c>
      <c r="U100" s="62"/>
      <c r="V100" s="95">
        <f t="shared" si="132"/>
        <v>30000</v>
      </c>
      <c r="W100" s="62">
        <v>30000</v>
      </c>
      <c r="X100" s="62"/>
      <c r="Y100" s="65">
        <f t="shared" si="140"/>
        <v>0</v>
      </c>
    </row>
    <row r="101" spans="1:25" ht="10.8">
      <c r="A101" s="114"/>
      <c r="B101" s="115"/>
      <c r="C101" s="115"/>
      <c r="D101" s="115"/>
      <c r="E101" s="99" t="s">
        <v>433</v>
      </c>
      <c r="F101" s="117" t="s">
        <v>434</v>
      </c>
      <c r="G101" s="95">
        <f t="shared" si="137"/>
        <v>2496.1999999999998</v>
      </c>
      <c r="H101" s="62">
        <v>2496.1999999999998</v>
      </c>
      <c r="I101" s="62"/>
      <c r="J101" s="95">
        <f t="shared" si="128"/>
        <v>2000</v>
      </c>
      <c r="K101" s="89">
        <v>2000</v>
      </c>
      <c r="L101" s="62"/>
      <c r="M101" s="95">
        <f t="shared" si="129"/>
        <v>2000</v>
      </c>
      <c r="N101" s="62">
        <v>2000</v>
      </c>
      <c r="O101" s="62"/>
      <c r="P101" s="95">
        <f t="shared" si="130"/>
        <v>0</v>
      </c>
      <c r="Q101" s="95">
        <f t="shared" si="138"/>
        <v>0</v>
      </c>
      <c r="R101" s="95">
        <f t="shared" si="139"/>
        <v>0</v>
      </c>
      <c r="S101" s="95">
        <f t="shared" si="131"/>
        <v>2000</v>
      </c>
      <c r="T101" s="62">
        <v>2000</v>
      </c>
      <c r="U101" s="62"/>
      <c r="V101" s="95">
        <f t="shared" si="132"/>
        <v>2000</v>
      </c>
      <c r="W101" s="62">
        <v>2000</v>
      </c>
      <c r="X101" s="62"/>
      <c r="Y101" s="65">
        <f t="shared" si="140"/>
        <v>0</v>
      </c>
    </row>
    <row r="102" spans="1:25" ht="10.8">
      <c r="A102" s="114"/>
      <c r="B102" s="115"/>
      <c r="C102" s="115"/>
      <c r="D102" s="115"/>
      <c r="E102" s="101" t="s">
        <v>618</v>
      </c>
      <c r="F102" s="115">
        <v>4822</v>
      </c>
      <c r="G102" s="95"/>
      <c r="H102" s="62"/>
      <c r="I102" s="62"/>
      <c r="J102" s="95">
        <f t="shared" si="128"/>
        <v>0</v>
      </c>
      <c r="K102" s="89"/>
      <c r="L102" s="62"/>
      <c r="M102" s="95">
        <f t="shared" si="129"/>
        <v>0</v>
      </c>
      <c r="N102" s="62"/>
      <c r="O102" s="62"/>
      <c r="P102" s="95">
        <f t="shared" ref="P102:P103" si="141">SUM(Q102+R102)</f>
        <v>0</v>
      </c>
      <c r="Q102" s="95">
        <f t="shared" ref="Q102:Q103" si="142">SUM(N102-K102)</f>
        <v>0</v>
      </c>
      <c r="R102" s="95">
        <f t="shared" ref="R102:R103" si="143">SUM(O102-L102)</f>
        <v>0</v>
      </c>
      <c r="S102" s="95">
        <f t="shared" ref="S102:S103" si="144">SUM(T102+U102)</f>
        <v>0</v>
      </c>
      <c r="T102" s="62"/>
      <c r="U102" s="62"/>
      <c r="V102" s="95">
        <f t="shared" si="132"/>
        <v>0</v>
      </c>
      <c r="W102" s="62"/>
      <c r="X102" s="62"/>
      <c r="Y102" s="65">
        <f t="shared" si="140"/>
        <v>0</v>
      </c>
    </row>
    <row r="103" spans="1:25" ht="10.8">
      <c r="A103" s="114"/>
      <c r="B103" s="115"/>
      <c r="C103" s="115"/>
      <c r="D103" s="115"/>
      <c r="E103" s="96" t="s">
        <v>505</v>
      </c>
      <c r="F103" s="115" t="s">
        <v>504</v>
      </c>
      <c r="G103" s="95"/>
      <c r="H103" s="62"/>
      <c r="I103" s="62">
        <v>140</v>
      </c>
      <c r="J103" s="95">
        <f t="shared" si="128"/>
        <v>0</v>
      </c>
      <c r="K103" s="89"/>
      <c r="L103" s="62"/>
      <c r="M103" s="95">
        <f t="shared" si="129"/>
        <v>0</v>
      </c>
      <c r="N103" s="62"/>
      <c r="O103" s="62"/>
      <c r="P103" s="95">
        <f t="shared" si="141"/>
        <v>0</v>
      </c>
      <c r="Q103" s="95">
        <f t="shared" si="142"/>
        <v>0</v>
      </c>
      <c r="R103" s="95">
        <f t="shared" si="143"/>
        <v>0</v>
      </c>
      <c r="S103" s="95">
        <f t="shared" si="144"/>
        <v>0</v>
      </c>
      <c r="T103" s="62"/>
      <c r="U103" s="62"/>
      <c r="V103" s="95">
        <f t="shared" si="132"/>
        <v>0</v>
      </c>
      <c r="W103" s="62"/>
      <c r="X103" s="62"/>
      <c r="Y103" s="65">
        <f t="shared" si="140"/>
        <v>0</v>
      </c>
    </row>
    <row r="104" spans="1:25" ht="10.8">
      <c r="A104" s="114"/>
      <c r="B104" s="115"/>
      <c r="C104" s="115"/>
      <c r="D104" s="115"/>
      <c r="E104" s="96" t="s">
        <v>507</v>
      </c>
      <c r="F104" s="115" t="s">
        <v>506</v>
      </c>
      <c r="G104" s="95">
        <f t="shared" si="137"/>
        <v>1696.3</v>
      </c>
      <c r="H104" s="62">
        <v>154.30000000000001</v>
      </c>
      <c r="I104" s="62">
        <v>1542</v>
      </c>
      <c r="J104" s="95">
        <f t="shared" si="128"/>
        <v>500</v>
      </c>
      <c r="K104" s="89">
        <v>500</v>
      </c>
      <c r="L104" s="62"/>
      <c r="M104" s="95">
        <f t="shared" si="129"/>
        <v>500</v>
      </c>
      <c r="N104" s="62">
        <v>500</v>
      </c>
      <c r="O104" s="62"/>
      <c r="P104" s="95">
        <f t="shared" si="130"/>
        <v>0</v>
      </c>
      <c r="Q104" s="95">
        <f t="shared" si="138"/>
        <v>0</v>
      </c>
      <c r="R104" s="95">
        <f t="shared" si="139"/>
        <v>0</v>
      </c>
      <c r="S104" s="95">
        <f t="shared" si="131"/>
        <v>500</v>
      </c>
      <c r="T104" s="62">
        <v>500</v>
      </c>
      <c r="U104" s="62"/>
      <c r="V104" s="95">
        <f t="shared" si="132"/>
        <v>500</v>
      </c>
      <c r="W104" s="62">
        <v>500</v>
      </c>
      <c r="X104" s="62"/>
      <c r="Y104" s="65">
        <f t="shared" si="140"/>
        <v>0</v>
      </c>
    </row>
    <row r="105" spans="1:25" s="5" customFormat="1" ht="20.399999999999999">
      <c r="A105" s="116" t="s">
        <v>275</v>
      </c>
      <c r="B105" s="117" t="s">
        <v>276</v>
      </c>
      <c r="C105" s="117" t="s">
        <v>195</v>
      </c>
      <c r="D105" s="117" t="s">
        <v>195</v>
      </c>
      <c r="E105" s="97" t="s">
        <v>277</v>
      </c>
      <c r="F105" s="126"/>
      <c r="G105" s="95">
        <f t="shared" si="137"/>
        <v>289106.79999999993</v>
      </c>
      <c r="H105" s="100">
        <f>SUM(H107+H123+H129)</f>
        <v>273365.19999999995</v>
      </c>
      <c r="I105" s="100">
        <f>SUM(I107+I123+I129)</f>
        <v>15741.6</v>
      </c>
      <c r="J105" s="95">
        <f t="shared" ref="J105:J107" si="145">SUM(K105+L105)</f>
        <v>256061</v>
      </c>
      <c r="K105" s="100">
        <f>SUM(K107+K123+K129)</f>
        <v>244061</v>
      </c>
      <c r="L105" s="100">
        <f>SUM(L107+L123+L129)</f>
        <v>12000</v>
      </c>
      <c r="M105" s="95">
        <f t="shared" ref="M105:M107" si="146">SUM(N105+O105)</f>
        <v>262706.3</v>
      </c>
      <c r="N105" s="100">
        <f>SUM(N107+N123+N129)</f>
        <v>262706.3</v>
      </c>
      <c r="O105" s="100">
        <f>SUM(O107+O123+O129)</f>
        <v>0</v>
      </c>
      <c r="P105" s="95">
        <f t="shared" ref="P105:P107" si="147">SUM(Q105+R105)</f>
        <v>6645.2999999999884</v>
      </c>
      <c r="Q105" s="95">
        <f t="shared" si="138"/>
        <v>18645.299999999988</v>
      </c>
      <c r="R105" s="95">
        <f t="shared" si="139"/>
        <v>-12000</v>
      </c>
      <c r="S105" s="95">
        <f t="shared" ref="S105:S107" si="148">SUM(T105+U105)</f>
        <v>262706.3</v>
      </c>
      <c r="T105" s="100">
        <f>SUM(T107+T123+T129)</f>
        <v>262706.3</v>
      </c>
      <c r="U105" s="100">
        <f>SUM(U107+U123+U129)</f>
        <v>0</v>
      </c>
      <c r="V105" s="100">
        <f>SUM(V107+V123+V129)</f>
        <v>262706.3</v>
      </c>
      <c r="W105" s="100">
        <f>SUM(W107+W123+W129)</f>
        <v>262706.3</v>
      </c>
      <c r="X105" s="100">
        <f>SUM(X107+X123+X129)</f>
        <v>0</v>
      </c>
      <c r="Y105" s="65">
        <f t="shared" si="140"/>
        <v>6645.2999999999884</v>
      </c>
    </row>
    <row r="106" spans="1:25">
      <c r="A106" s="114"/>
      <c r="B106" s="115"/>
      <c r="C106" s="115"/>
      <c r="D106" s="115"/>
      <c r="E106" s="96" t="s">
        <v>5</v>
      </c>
      <c r="F106" s="115"/>
      <c r="G106" s="95">
        <f t="shared" si="137"/>
        <v>0</v>
      </c>
      <c r="H106" s="62"/>
      <c r="I106" s="62"/>
      <c r="J106" s="95">
        <f t="shared" si="145"/>
        <v>0</v>
      </c>
      <c r="K106" s="62"/>
      <c r="L106" s="62"/>
      <c r="M106" s="95">
        <f t="shared" si="146"/>
        <v>0</v>
      </c>
      <c r="N106" s="62"/>
      <c r="O106" s="62"/>
      <c r="P106" s="95">
        <f t="shared" si="147"/>
        <v>0</v>
      </c>
      <c r="Q106" s="95">
        <f t="shared" si="138"/>
        <v>0</v>
      </c>
      <c r="R106" s="95">
        <f t="shared" si="139"/>
        <v>0</v>
      </c>
      <c r="S106" s="95">
        <f t="shared" si="148"/>
        <v>0</v>
      </c>
      <c r="T106" s="62"/>
      <c r="U106" s="62"/>
      <c r="V106" s="95">
        <f t="shared" ref="V106:V107" si="149">SUM(W106+X106)</f>
        <v>0</v>
      </c>
      <c r="W106" s="62"/>
      <c r="X106" s="62"/>
      <c r="Y106" s="65">
        <f t="shared" si="140"/>
        <v>0</v>
      </c>
    </row>
    <row r="107" spans="1:25" s="5" customFormat="1" ht="11.4">
      <c r="A107" s="118">
        <v>2620</v>
      </c>
      <c r="B107" s="120" t="s">
        <v>276</v>
      </c>
      <c r="C107" s="120">
        <v>2</v>
      </c>
      <c r="D107" s="120">
        <v>0</v>
      </c>
      <c r="E107" s="106" t="s">
        <v>586</v>
      </c>
      <c r="F107" s="126"/>
      <c r="G107" s="95">
        <f t="shared" si="137"/>
        <v>163884.4</v>
      </c>
      <c r="H107" s="100">
        <f>SUM(H109)</f>
        <v>148431.79999999999</v>
      </c>
      <c r="I107" s="100">
        <f>SUM(I109)</f>
        <v>15452.6</v>
      </c>
      <c r="J107" s="95">
        <f t="shared" si="145"/>
        <v>147961</v>
      </c>
      <c r="K107" s="100">
        <f>SUM(K109)</f>
        <v>140961</v>
      </c>
      <c r="L107" s="100">
        <f>SUM(L109)</f>
        <v>7000</v>
      </c>
      <c r="M107" s="95">
        <f t="shared" si="146"/>
        <v>162354.1</v>
      </c>
      <c r="N107" s="100">
        <f>SUM(N109)</f>
        <v>162354.1</v>
      </c>
      <c r="O107" s="100">
        <f>SUM(O109)</f>
        <v>0</v>
      </c>
      <c r="P107" s="95">
        <f t="shared" si="147"/>
        <v>14393.100000000006</v>
      </c>
      <c r="Q107" s="95">
        <f t="shared" si="138"/>
        <v>21393.100000000006</v>
      </c>
      <c r="R107" s="95">
        <f t="shared" si="139"/>
        <v>-7000</v>
      </c>
      <c r="S107" s="95">
        <f t="shared" si="148"/>
        <v>162354.1</v>
      </c>
      <c r="T107" s="100">
        <f>SUM(T109)</f>
        <v>162354.1</v>
      </c>
      <c r="U107" s="100">
        <f>SUM(U109)</f>
        <v>0</v>
      </c>
      <c r="V107" s="95">
        <f t="shared" si="149"/>
        <v>162354.1</v>
      </c>
      <c r="W107" s="100">
        <f>SUM(W109)</f>
        <v>162354.1</v>
      </c>
      <c r="X107" s="100">
        <f>SUM(X109)</f>
        <v>0</v>
      </c>
      <c r="Y107" s="65">
        <f t="shared" si="140"/>
        <v>14393.100000000006</v>
      </c>
    </row>
    <row r="108" spans="1:25">
      <c r="A108" s="114"/>
      <c r="B108" s="115"/>
      <c r="C108" s="115"/>
      <c r="D108" s="115"/>
      <c r="E108" s="96" t="s">
        <v>200</v>
      </c>
      <c r="F108" s="115"/>
      <c r="G108" s="95"/>
      <c r="H108" s="62"/>
      <c r="I108" s="62"/>
      <c r="J108" s="95"/>
      <c r="K108" s="62"/>
      <c r="L108" s="62"/>
      <c r="M108" s="95"/>
      <c r="N108" s="62"/>
      <c r="O108" s="62"/>
      <c r="P108" s="95"/>
      <c r="Q108" s="95">
        <f t="shared" si="138"/>
        <v>0</v>
      </c>
      <c r="R108" s="95">
        <f t="shared" si="139"/>
        <v>0</v>
      </c>
      <c r="S108" s="95"/>
      <c r="T108" s="62"/>
      <c r="U108" s="62"/>
      <c r="V108" s="95"/>
      <c r="W108" s="62"/>
      <c r="X108" s="62"/>
      <c r="Y108" s="65"/>
    </row>
    <row r="109" spans="1:25" ht="10.8">
      <c r="A109" s="118">
        <v>2621</v>
      </c>
      <c r="B109" s="119" t="s">
        <v>276</v>
      </c>
      <c r="C109" s="119">
        <v>2</v>
      </c>
      <c r="D109" s="119">
        <v>1</v>
      </c>
      <c r="E109" s="105" t="s">
        <v>586</v>
      </c>
      <c r="F109" s="115"/>
      <c r="G109" s="95">
        <f t="shared" si="137"/>
        <v>163884.4</v>
      </c>
      <c r="H109" s="62">
        <f>SUM(H111:H120)</f>
        <v>148431.79999999999</v>
      </c>
      <c r="I109" s="62">
        <f>SUM(I111:I122)</f>
        <v>15452.6</v>
      </c>
      <c r="J109" s="95">
        <f t="shared" ref="J109:J117" si="150">SUM(K109+L109)</f>
        <v>147961</v>
      </c>
      <c r="K109" s="62">
        <f>SUM(K111:K122)</f>
        <v>140961</v>
      </c>
      <c r="L109" s="62">
        <f>SUM(L111:L122)</f>
        <v>7000</v>
      </c>
      <c r="M109" s="95">
        <f t="shared" ref="M109:M117" si="151">SUM(N109+O109)</f>
        <v>162354.1</v>
      </c>
      <c r="N109" s="62">
        <f>SUM(N111:N122)</f>
        <v>162354.1</v>
      </c>
      <c r="O109" s="62">
        <f>SUM(O111:O122)</f>
        <v>0</v>
      </c>
      <c r="P109" s="95">
        <f t="shared" ref="P109:P117" si="152">SUM(Q109+R109)</f>
        <v>14393.100000000006</v>
      </c>
      <c r="Q109" s="95">
        <f t="shared" si="138"/>
        <v>21393.100000000006</v>
      </c>
      <c r="R109" s="95">
        <f t="shared" si="139"/>
        <v>-7000</v>
      </c>
      <c r="S109" s="95">
        <f t="shared" ref="S109:S117" si="153">SUM(T109+U109)</f>
        <v>162354.1</v>
      </c>
      <c r="T109" s="62">
        <f>SUM(T111:T122)</f>
        <v>162354.1</v>
      </c>
      <c r="U109" s="62">
        <f>SUM(U111:U122)</f>
        <v>0</v>
      </c>
      <c r="V109" s="95">
        <f t="shared" ref="V109:V117" si="154">SUM(W109+X109)</f>
        <v>162354.1</v>
      </c>
      <c r="W109" s="62">
        <f>SUM(W111:W122)</f>
        <v>162354.1</v>
      </c>
      <c r="X109" s="62">
        <f>SUM(X111:X122)</f>
        <v>0</v>
      </c>
      <c r="Y109" s="65">
        <f t="shared" si="140"/>
        <v>14393.100000000006</v>
      </c>
    </row>
    <row r="110" spans="1:25">
      <c r="A110" s="114"/>
      <c r="B110" s="115"/>
      <c r="C110" s="115"/>
      <c r="D110" s="115"/>
      <c r="E110" s="96" t="s">
        <v>5</v>
      </c>
      <c r="F110" s="115"/>
      <c r="G110" s="95">
        <f t="shared" si="137"/>
        <v>0</v>
      </c>
      <c r="H110" s="62"/>
      <c r="I110" s="62"/>
      <c r="J110" s="95">
        <f t="shared" si="150"/>
        <v>0</v>
      </c>
      <c r="K110" s="62"/>
      <c r="L110" s="62"/>
      <c r="M110" s="95">
        <f t="shared" si="151"/>
        <v>0</v>
      </c>
      <c r="N110" s="62"/>
      <c r="O110" s="62"/>
      <c r="P110" s="95">
        <f t="shared" si="152"/>
        <v>0</v>
      </c>
      <c r="Q110" s="95">
        <f t="shared" si="138"/>
        <v>0</v>
      </c>
      <c r="R110" s="95">
        <f t="shared" si="139"/>
        <v>0</v>
      </c>
      <c r="S110" s="95">
        <f t="shared" si="153"/>
        <v>0</v>
      </c>
      <c r="T110" s="62"/>
      <c r="U110" s="62"/>
      <c r="V110" s="95">
        <f t="shared" si="154"/>
        <v>0</v>
      </c>
      <c r="W110" s="62"/>
      <c r="X110" s="62"/>
      <c r="Y110" s="65">
        <f t="shared" si="140"/>
        <v>0</v>
      </c>
    </row>
    <row r="111" spans="1:25" ht="10.8">
      <c r="A111" s="114"/>
      <c r="B111" s="115"/>
      <c r="C111" s="115"/>
      <c r="D111" s="115"/>
      <c r="E111" s="96" t="s">
        <v>374</v>
      </c>
      <c r="F111" s="115">
        <v>4111</v>
      </c>
      <c r="G111" s="95">
        <f t="shared" si="137"/>
        <v>99315.9</v>
      </c>
      <c r="H111" s="62">
        <v>99315.9</v>
      </c>
      <c r="I111" s="62"/>
      <c r="J111" s="95">
        <f t="shared" si="150"/>
        <v>96331</v>
      </c>
      <c r="K111" s="89">
        <v>96331</v>
      </c>
      <c r="L111" s="62"/>
      <c r="M111" s="95">
        <f t="shared" si="151"/>
        <v>115854.1</v>
      </c>
      <c r="N111" s="62">
        <v>115854.1</v>
      </c>
      <c r="O111" s="62"/>
      <c r="P111" s="95">
        <f t="shared" si="152"/>
        <v>19523.100000000006</v>
      </c>
      <c r="Q111" s="95">
        <f t="shared" ref="Q111:Q117" si="155">SUM(N111-K111)</f>
        <v>19523.100000000006</v>
      </c>
      <c r="R111" s="95">
        <f t="shared" ref="R111:R117" si="156">SUM(O111-L111)</f>
        <v>0</v>
      </c>
      <c r="S111" s="95">
        <f t="shared" si="153"/>
        <v>115854.1</v>
      </c>
      <c r="T111" s="62">
        <v>115854.1</v>
      </c>
      <c r="U111" s="62"/>
      <c r="V111" s="95">
        <f t="shared" si="154"/>
        <v>115854.1</v>
      </c>
      <c r="W111" s="62">
        <v>115854.1</v>
      </c>
      <c r="X111" s="62"/>
      <c r="Y111" s="65">
        <f t="shared" si="140"/>
        <v>19523.100000000006</v>
      </c>
    </row>
    <row r="112" spans="1:25" ht="10.8">
      <c r="A112" s="114"/>
      <c r="B112" s="115"/>
      <c r="C112" s="115"/>
      <c r="D112" s="115"/>
      <c r="E112" s="101" t="s">
        <v>619</v>
      </c>
      <c r="F112" s="115">
        <v>4215</v>
      </c>
      <c r="G112" s="95">
        <f t="shared" si="137"/>
        <v>191</v>
      </c>
      <c r="H112" s="62">
        <v>191</v>
      </c>
      <c r="I112" s="62"/>
      <c r="J112" s="95">
        <f t="shared" si="150"/>
        <v>700</v>
      </c>
      <c r="K112" s="89">
        <v>700</v>
      </c>
      <c r="L112" s="62"/>
      <c r="M112" s="95">
        <f t="shared" si="151"/>
        <v>700</v>
      </c>
      <c r="N112" s="62">
        <v>700</v>
      </c>
      <c r="O112" s="62"/>
      <c r="P112" s="95">
        <f t="shared" si="152"/>
        <v>0</v>
      </c>
      <c r="Q112" s="95">
        <f t="shared" si="155"/>
        <v>0</v>
      </c>
      <c r="R112" s="95">
        <f t="shared" si="156"/>
        <v>0</v>
      </c>
      <c r="S112" s="95">
        <f t="shared" si="153"/>
        <v>700</v>
      </c>
      <c r="T112" s="62">
        <v>700</v>
      </c>
      <c r="U112" s="62"/>
      <c r="V112" s="95">
        <f t="shared" si="154"/>
        <v>700</v>
      </c>
      <c r="W112" s="62">
        <v>700</v>
      </c>
      <c r="X112" s="62"/>
      <c r="Y112" s="65">
        <f t="shared" si="140"/>
        <v>0</v>
      </c>
    </row>
    <row r="113" spans="1:25" ht="10.8">
      <c r="A113" s="114"/>
      <c r="B113" s="115"/>
      <c r="C113" s="115"/>
      <c r="D113" s="115"/>
      <c r="E113" s="101" t="s">
        <v>620</v>
      </c>
      <c r="F113" s="115">
        <v>4239</v>
      </c>
      <c r="G113" s="95">
        <f t="shared" si="137"/>
        <v>9764.4</v>
      </c>
      <c r="H113" s="62">
        <v>9764.4</v>
      </c>
      <c r="I113" s="62"/>
      <c r="J113" s="95">
        <f t="shared" si="150"/>
        <v>10000</v>
      </c>
      <c r="K113" s="89">
        <v>10000</v>
      </c>
      <c r="L113" s="62"/>
      <c r="M113" s="95">
        <f t="shared" si="151"/>
        <v>5000</v>
      </c>
      <c r="N113" s="62">
        <v>5000</v>
      </c>
      <c r="O113" s="62"/>
      <c r="P113" s="95">
        <f t="shared" si="152"/>
        <v>-5000</v>
      </c>
      <c r="Q113" s="95">
        <f t="shared" si="155"/>
        <v>-5000</v>
      </c>
      <c r="R113" s="95">
        <f t="shared" si="156"/>
        <v>0</v>
      </c>
      <c r="S113" s="95">
        <f t="shared" si="153"/>
        <v>5000</v>
      </c>
      <c r="T113" s="62">
        <v>5000</v>
      </c>
      <c r="U113" s="62"/>
      <c r="V113" s="95">
        <f t="shared" si="154"/>
        <v>5000</v>
      </c>
      <c r="W113" s="62">
        <v>5000</v>
      </c>
      <c r="X113" s="62"/>
      <c r="Y113" s="65">
        <f t="shared" si="140"/>
        <v>-5000</v>
      </c>
    </row>
    <row r="114" spans="1:25" ht="10.8">
      <c r="A114" s="114"/>
      <c r="B114" s="115"/>
      <c r="C114" s="115"/>
      <c r="D114" s="115"/>
      <c r="E114" s="105" t="s">
        <v>621</v>
      </c>
      <c r="F114" s="115">
        <v>4251</v>
      </c>
      <c r="G114" s="95">
        <f t="shared" si="137"/>
        <v>6555.6</v>
      </c>
      <c r="H114" s="62">
        <v>6555.6</v>
      </c>
      <c r="I114" s="62"/>
      <c r="J114" s="95">
        <f t="shared" si="150"/>
        <v>5000</v>
      </c>
      <c r="K114" s="89">
        <v>5000</v>
      </c>
      <c r="L114" s="62"/>
      <c r="M114" s="95">
        <f t="shared" si="151"/>
        <v>5000</v>
      </c>
      <c r="N114" s="62">
        <v>5000</v>
      </c>
      <c r="O114" s="62"/>
      <c r="P114" s="95">
        <f t="shared" si="152"/>
        <v>0</v>
      </c>
      <c r="Q114" s="95">
        <f t="shared" si="155"/>
        <v>0</v>
      </c>
      <c r="R114" s="95">
        <f t="shared" si="156"/>
        <v>0</v>
      </c>
      <c r="S114" s="95">
        <f t="shared" si="153"/>
        <v>5000</v>
      </c>
      <c r="T114" s="62">
        <v>5000</v>
      </c>
      <c r="U114" s="62"/>
      <c r="V114" s="95">
        <f t="shared" si="154"/>
        <v>5000</v>
      </c>
      <c r="W114" s="62">
        <v>5000</v>
      </c>
      <c r="X114" s="62"/>
      <c r="Y114" s="65">
        <f t="shared" si="140"/>
        <v>0</v>
      </c>
    </row>
    <row r="115" spans="1:25" ht="10.8">
      <c r="A115" s="114"/>
      <c r="B115" s="115"/>
      <c r="C115" s="115"/>
      <c r="D115" s="115"/>
      <c r="E115" s="101" t="s">
        <v>622</v>
      </c>
      <c r="F115" s="115">
        <v>4252</v>
      </c>
      <c r="G115" s="95">
        <f t="shared" si="137"/>
        <v>1404.5</v>
      </c>
      <c r="H115" s="62">
        <v>1404.5</v>
      </c>
      <c r="I115" s="62"/>
      <c r="J115" s="95">
        <f t="shared" si="150"/>
        <v>2000</v>
      </c>
      <c r="K115" s="89">
        <v>2000</v>
      </c>
      <c r="L115" s="62"/>
      <c r="M115" s="95">
        <f t="shared" si="151"/>
        <v>2000</v>
      </c>
      <c r="N115" s="62">
        <v>2000</v>
      </c>
      <c r="O115" s="62"/>
      <c r="P115" s="95">
        <f t="shared" si="152"/>
        <v>0</v>
      </c>
      <c r="Q115" s="95">
        <f t="shared" si="155"/>
        <v>0</v>
      </c>
      <c r="R115" s="95">
        <f t="shared" si="156"/>
        <v>0</v>
      </c>
      <c r="S115" s="95">
        <f t="shared" si="153"/>
        <v>2000</v>
      </c>
      <c r="T115" s="62">
        <v>2000</v>
      </c>
      <c r="U115" s="62"/>
      <c r="V115" s="95">
        <f t="shared" si="154"/>
        <v>2000</v>
      </c>
      <c r="W115" s="62">
        <v>2000</v>
      </c>
      <c r="X115" s="62"/>
      <c r="Y115" s="65">
        <f t="shared" si="140"/>
        <v>0</v>
      </c>
    </row>
    <row r="116" spans="1:25" ht="10.8">
      <c r="A116" s="114"/>
      <c r="B116" s="115"/>
      <c r="C116" s="115"/>
      <c r="D116" s="115"/>
      <c r="E116" s="101" t="s">
        <v>623</v>
      </c>
      <c r="F116" s="115">
        <v>4261</v>
      </c>
      <c r="G116" s="95">
        <f t="shared" si="137"/>
        <v>3562.3</v>
      </c>
      <c r="H116" s="62">
        <v>3562.3</v>
      </c>
      <c r="I116" s="62"/>
      <c r="J116" s="95">
        <f t="shared" si="150"/>
        <v>5800</v>
      </c>
      <c r="K116" s="89">
        <v>5800</v>
      </c>
      <c r="L116" s="62"/>
      <c r="M116" s="95">
        <f t="shared" si="151"/>
        <v>8300</v>
      </c>
      <c r="N116" s="62">
        <v>8300</v>
      </c>
      <c r="O116" s="62"/>
      <c r="P116" s="95">
        <f t="shared" si="152"/>
        <v>2500</v>
      </c>
      <c r="Q116" s="95">
        <f t="shared" si="155"/>
        <v>2500</v>
      </c>
      <c r="R116" s="95">
        <f t="shared" si="156"/>
        <v>0</v>
      </c>
      <c r="S116" s="95">
        <f t="shared" si="153"/>
        <v>8300</v>
      </c>
      <c r="T116" s="62">
        <v>8300</v>
      </c>
      <c r="U116" s="62"/>
      <c r="V116" s="95">
        <f t="shared" si="154"/>
        <v>8300</v>
      </c>
      <c r="W116" s="62">
        <v>8300</v>
      </c>
      <c r="X116" s="62"/>
      <c r="Y116" s="65">
        <f t="shared" si="140"/>
        <v>2500</v>
      </c>
    </row>
    <row r="117" spans="1:25" ht="10.8">
      <c r="A117" s="114"/>
      <c r="B117" s="115"/>
      <c r="C117" s="115"/>
      <c r="D117" s="115"/>
      <c r="E117" s="101" t="s">
        <v>624</v>
      </c>
      <c r="F117" s="115">
        <v>4264</v>
      </c>
      <c r="G117" s="95">
        <f t="shared" si="137"/>
        <v>9131.4</v>
      </c>
      <c r="H117" s="62">
        <v>9131.4</v>
      </c>
      <c r="I117" s="62"/>
      <c r="J117" s="95">
        <f t="shared" si="150"/>
        <v>10000</v>
      </c>
      <c r="K117" s="89">
        <v>10000</v>
      </c>
      <c r="L117" s="62"/>
      <c r="M117" s="95">
        <f t="shared" si="151"/>
        <v>15000</v>
      </c>
      <c r="N117" s="62">
        <v>15000</v>
      </c>
      <c r="O117" s="62"/>
      <c r="P117" s="95">
        <f t="shared" si="152"/>
        <v>5000</v>
      </c>
      <c r="Q117" s="95">
        <f t="shared" si="155"/>
        <v>5000</v>
      </c>
      <c r="R117" s="95">
        <f t="shared" si="156"/>
        <v>0</v>
      </c>
      <c r="S117" s="95">
        <f t="shared" si="153"/>
        <v>15000</v>
      </c>
      <c r="T117" s="62">
        <v>15000</v>
      </c>
      <c r="U117" s="62"/>
      <c r="V117" s="95">
        <f t="shared" si="154"/>
        <v>15000</v>
      </c>
      <c r="W117" s="62">
        <v>15000</v>
      </c>
      <c r="X117" s="62"/>
      <c r="Y117" s="65">
        <f t="shared" si="140"/>
        <v>5000</v>
      </c>
    </row>
    <row r="118" spans="1:25" ht="10.8">
      <c r="A118" s="114"/>
      <c r="B118" s="115"/>
      <c r="C118" s="115"/>
      <c r="D118" s="115"/>
      <c r="E118" s="101" t="s">
        <v>625</v>
      </c>
      <c r="F118" s="115">
        <v>4269</v>
      </c>
      <c r="G118" s="95">
        <f t="shared" si="137"/>
        <v>16419.3</v>
      </c>
      <c r="H118" s="62">
        <v>16419.3</v>
      </c>
      <c r="I118" s="62"/>
      <c r="J118" s="95">
        <f t="shared" ref="J118:J123" si="157">SUM(K118+L118)</f>
        <v>10000</v>
      </c>
      <c r="K118" s="89">
        <v>10000</v>
      </c>
      <c r="L118" s="62"/>
      <c r="M118" s="95">
        <f t="shared" ref="M118:M123" si="158">SUM(N118+O118)</f>
        <v>10000</v>
      </c>
      <c r="N118" s="62">
        <v>10000</v>
      </c>
      <c r="O118" s="62"/>
      <c r="P118" s="95">
        <f t="shared" ref="P118:P123" si="159">SUM(Q118+R118)</f>
        <v>0</v>
      </c>
      <c r="Q118" s="95">
        <f t="shared" si="138"/>
        <v>0</v>
      </c>
      <c r="R118" s="95">
        <f t="shared" si="139"/>
        <v>0</v>
      </c>
      <c r="S118" s="95">
        <f t="shared" ref="S118:S123" si="160">SUM(T118+U118)</f>
        <v>10000</v>
      </c>
      <c r="T118" s="62">
        <v>10000</v>
      </c>
      <c r="U118" s="62"/>
      <c r="V118" s="95">
        <f t="shared" ref="V118:V123" si="161">SUM(W118+X118)</f>
        <v>10000</v>
      </c>
      <c r="W118" s="62">
        <v>10000</v>
      </c>
      <c r="X118" s="62"/>
      <c r="Y118" s="65">
        <f t="shared" si="140"/>
        <v>0</v>
      </c>
    </row>
    <row r="119" spans="1:25" ht="11.4">
      <c r="A119" s="114"/>
      <c r="B119" s="115"/>
      <c r="C119" s="115"/>
      <c r="D119" s="115"/>
      <c r="E119" s="107" t="s">
        <v>635</v>
      </c>
      <c r="F119" s="115">
        <v>4729</v>
      </c>
      <c r="G119" s="95">
        <f t="shared" si="137"/>
        <v>2010</v>
      </c>
      <c r="H119" s="62">
        <v>2010</v>
      </c>
      <c r="I119" s="62"/>
      <c r="J119" s="95">
        <f t="shared" si="157"/>
        <v>630</v>
      </c>
      <c r="K119" s="89">
        <v>630</v>
      </c>
      <c r="L119" s="62"/>
      <c r="M119" s="95">
        <f t="shared" si="158"/>
        <v>0</v>
      </c>
      <c r="N119" s="62"/>
      <c r="O119" s="62"/>
      <c r="P119" s="95">
        <f t="shared" ref="P119" si="162">SUM(Q119+R119)</f>
        <v>-630</v>
      </c>
      <c r="Q119" s="95">
        <f t="shared" ref="Q119" si="163">SUM(N119-K119)</f>
        <v>-630</v>
      </c>
      <c r="R119" s="95">
        <f t="shared" ref="R119" si="164">SUM(O119-L119)</f>
        <v>0</v>
      </c>
      <c r="S119" s="95">
        <f t="shared" ref="S119" si="165">SUM(T119+U119)</f>
        <v>0</v>
      </c>
      <c r="T119" s="62"/>
      <c r="U119" s="62"/>
      <c r="V119" s="95">
        <f t="shared" si="161"/>
        <v>0</v>
      </c>
      <c r="W119" s="62"/>
      <c r="X119" s="62"/>
      <c r="Y119" s="65">
        <f t="shared" si="140"/>
        <v>-630</v>
      </c>
    </row>
    <row r="120" spans="1:25" ht="10.8">
      <c r="A120" s="114"/>
      <c r="B120" s="115"/>
      <c r="C120" s="115"/>
      <c r="D120" s="115"/>
      <c r="E120" s="101" t="s">
        <v>609</v>
      </c>
      <c r="F120" s="115">
        <v>4822</v>
      </c>
      <c r="G120" s="95">
        <f t="shared" si="137"/>
        <v>77.400000000000006</v>
      </c>
      <c r="H120" s="62">
        <v>77.400000000000006</v>
      </c>
      <c r="I120" s="62"/>
      <c r="J120" s="95">
        <f t="shared" si="157"/>
        <v>5000</v>
      </c>
      <c r="K120" s="89"/>
      <c r="L120" s="62">
        <v>5000</v>
      </c>
      <c r="M120" s="95">
        <f t="shared" si="158"/>
        <v>0</v>
      </c>
      <c r="N120" s="62"/>
      <c r="O120" s="62"/>
      <c r="P120" s="95">
        <f t="shared" ref="P120:P121" si="166">SUM(Q120+R120)</f>
        <v>-5000</v>
      </c>
      <c r="Q120" s="95">
        <f t="shared" ref="Q120:Q121" si="167">SUM(N120-K120)</f>
        <v>0</v>
      </c>
      <c r="R120" s="95">
        <f t="shared" ref="R120:R121" si="168">SUM(O120-L120)</f>
        <v>-5000</v>
      </c>
      <c r="S120" s="95">
        <f t="shared" ref="S120:S121" si="169">SUM(T120+U120)</f>
        <v>0</v>
      </c>
      <c r="T120" s="62"/>
      <c r="U120" s="62"/>
      <c r="V120" s="95">
        <f t="shared" si="161"/>
        <v>0</v>
      </c>
      <c r="W120" s="62"/>
      <c r="X120" s="62"/>
      <c r="Y120" s="65">
        <f t="shared" si="140"/>
        <v>-5000</v>
      </c>
    </row>
    <row r="121" spans="1:25" ht="11.4">
      <c r="A121" s="114"/>
      <c r="B121" s="115"/>
      <c r="C121" s="115"/>
      <c r="D121" s="115"/>
      <c r="E121" s="107" t="s">
        <v>636</v>
      </c>
      <c r="F121" s="115">
        <v>5122</v>
      </c>
      <c r="G121" s="95">
        <f t="shared" si="137"/>
        <v>15452.6</v>
      </c>
      <c r="H121" s="62"/>
      <c r="I121" s="62">
        <v>15452.6</v>
      </c>
      <c r="J121" s="95">
        <f t="shared" si="157"/>
        <v>2000</v>
      </c>
      <c r="K121" s="89"/>
      <c r="L121" s="62">
        <v>2000</v>
      </c>
      <c r="M121" s="95">
        <f t="shared" si="158"/>
        <v>0</v>
      </c>
      <c r="N121" s="62"/>
      <c r="O121" s="62"/>
      <c r="P121" s="95">
        <f t="shared" si="166"/>
        <v>-2000</v>
      </c>
      <c r="Q121" s="95">
        <f t="shared" si="167"/>
        <v>0</v>
      </c>
      <c r="R121" s="95">
        <f t="shared" si="168"/>
        <v>-2000</v>
      </c>
      <c r="S121" s="95">
        <f t="shared" si="169"/>
        <v>0</v>
      </c>
      <c r="T121" s="62"/>
      <c r="U121" s="62"/>
      <c r="V121" s="95">
        <f t="shared" si="161"/>
        <v>0</v>
      </c>
      <c r="W121" s="62"/>
      <c r="X121" s="62"/>
      <c r="Y121" s="65">
        <f t="shared" si="140"/>
        <v>-2000</v>
      </c>
    </row>
    <row r="122" spans="1:25" ht="11.4">
      <c r="A122" s="114"/>
      <c r="B122" s="115"/>
      <c r="C122" s="115"/>
      <c r="D122" s="115"/>
      <c r="E122" s="107" t="s">
        <v>637</v>
      </c>
      <c r="F122" s="115">
        <v>5134</v>
      </c>
      <c r="G122" s="95">
        <f t="shared" si="137"/>
        <v>0</v>
      </c>
      <c r="H122" s="62"/>
      <c r="I122" s="62"/>
      <c r="J122" s="95">
        <f t="shared" si="157"/>
        <v>500</v>
      </c>
      <c r="K122" s="89">
        <v>500</v>
      </c>
      <c r="L122" s="62"/>
      <c r="M122" s="95">
        <f t="shared" si="158"/>
        <v>500</v>
      </c>
      <c r="N122" s="62">
        <v>500</v>
      </c>
      <c r="O122" s="62"/>
      <c r="P122" s="95">
        <f t="shared" si="159"/>
        <v>0</v>
      </c>
      <c r="Q122" s="95">
        <f t="shared" si="138"/>
        <v>0</v>
      </c>
      <c r="R122" s="95">
        <f t="shared" si="139"/>
        <v>0</v>
      </c>
      <c r="S122" s="95">
        <f t="shared" si="160"/>
        <v>500</v>
      </c>
      <c r="T122" s="62">
        <v>500</v>
      </c>
      <c r="U122" s="62"/>
      <c r="V122" s="95">
        <f t="shared" si="161"/>
        <v>500</v>
      </c>
      <c r="W122" s="62">
        <v>500</v>
      </c>
      <c r="X122" s="62"/>
      <c r="Y122" s="65">
        <f t="shared" si="140"/>
        <v>0</v>
      </c>
    </row>
    <row r="123" spans="1:25" s="5" customFormat="1">
      <c r="A123" s="116" t="s">
        <v>278</v>
      </c>
      <c r="B123" s="117" t="s">
        <v>276</v>
      </c>
      <c r="C123" s="117" t="s">
        <v>238</v>
      </c>
      <c r="D123" s="117" t="s">
        <v>195</v>
      </c>
      <c r="E123" s="97" t="s">
        <v>279</v>
      </c>
      <c r="F123" s="126"/>
      <c r="G123" s="95">
        <f t="shared" si="137"/>
        <v>76187.8</v>
      </c>
      <c r="H123" s="100">
        <f>SUM(H125)</f>
        <v>76187.8</v>
      </c>
      <c r="I123" s="100">
        <f>SUM(I125)</f>
        <v>0</v>
      </c>
      <c r="J123" s="95">
        <f t="shared" si="157"/>
        <v>75000</v>
      </c>
      <c r="K123" s="100">
        <f>SUM(K125)</f>
        <v>75000</v>
      </c>
      <c r="L123" s="100">
        <f>SUM(L125)</f>
        <v>0</v>
      </c>
      <c r="M123" s="95">
        <f t="shared" si="158"/>
        <v>70000</v>
      </c>
      <c r="N123" s="100">
        <f>SUM(N125)</f>
        <v>70000</v>
      </c>
      <c r="O123" s="100">
        <f>SUM(O125)</f>
        <v>0</v>
      </c>
      <c r="P123" s="95">
        <f t="shared" si="159"/>
        <v>-5000</v>
      </c>
      <c r="Q123" s="95">
        <f t="shared" si="138"/>
        <v>-5000</v>
      </c>
      <c r="R123" s="95">
        <f t="shared" si="139"/>
        <v>0</v>
      </c>
      <c r="S123" s="95">
        <f t="shared" si="160"/>
        <v>70000</v>
      </c>
      <c r="T123" s="100">
        <f>SUM(T125)</f>
        <v>70000</v>
      </c>
      <c r="U123" s="100">
        <f>SUM(U125)</f>
        <v>0</v>
      </c>
      <c r="V123" s="95">
        <f t="shared" si="161"/>
        <v>70000</v>
      </c>
      <c r="W123" s="100">
        <f>SUM(W125)</f>
        <v>70000</v>
      </c>
      <c r="X123" s="100">
        <f>SUM(X125)</f>
        <v>0</v>
      </c>
      <c r="Y123" s="65">
        <f t="shared" si="140"/>
        <v>-5000</v>
      </c>
    </row>
    <row r="124" spans="1:25">
      <c r="A124" s="114"/>
      <c r="B124" s="115"/>
      <c r="C124" s="115"/>
      <c r="D124" s="115"/>
      <c r="E124" s="96" t="s">
        <v>200</v>
      </c>
      <c r="F124" s="115"/>
      <c r="G124" s="95"/>
      <c r="H124" s="62"/>
      <c r="I124" s="62"/>
      <c r="J124" s="95"/>
      <c r="K124" s="62"/>
      <c r="L124" s="62"/>
      <c r="M124" s="95"/>
      <c r="N124" s="62"/>
      <c r="O124" s="62"/>
      <c r="P124" s="95"/>
      <c r="Q124" s="95">
        <f t="shared" si="138"/>
        <v>0</v>
      </c>
      <c r="R124" s="95">
        <f t="shared" si="139"/>
        <v>0</v>
      </c>
      <c r="S124" s="95"/>
      <c r="T124" s="62"/>
      <c r="U124" s="62"/>
      <c r="V124" s="95"/>
      <c r="W124" s="62"/>
      <c r="X124" s="62"/>
      <c r="Y124" s="65">
        <f t="shared" si="140"/>
        <v>0</v>
      </c>
    </row>
    <row r="125" spans="1:25">
      <c r="A125" s="114" t="s">
        <v>280</v>
      </c>
      <c r="B125" s="115" t="s">
        <v>276</v>
      </c>
      <c r="C125" s="115" t="s">
        <v>238</v>
      </c>
      <c r="D125" s="115" t="s">
        <v>198</v>
      </c>
      <c r="E125" s="96" t="s">
        <v>279</v>
      </c>
      <c r="F125" s="115"/>
      <c r="G125" s="95">
        <f t="shared" si="137"/>
        <v>76187.8</v>
      </c>
      <c r="H125" s="62">
        <f>SUM(H127)</f>
        <v>76187.8</v>
      </c>
      <c r="I125" s="62">
        <f>SUM(I127)</f>
        <v>0</v>
      </c>
      <c r="J125" s="95">
        <f t="shared" ref="J125" si="170">SUM(K125+L125)</f>
        <v>75000</v>
      </c>
      <c r="K125" s="62">
        <f>SUM(K127)</f>
        <v>75000</v>
      </c>
      <c r="L125" s="62">
        <f>SUM(L127)</f>
        <v>0</v>
      </c>
      <c r="M125" s="95">
        <f t="shared" ref="M125" si="171">SUM(N125+O125)</f>
        <v>70000</v>
      </c>
      <c r="N125" s="62">
        <f>SUM(N127)</f>
        <v>70000</v>
      </c>
      <c r="O125" s="62">
        <f>SUM(O127)</f>
        <v>0</v>
      </c>
      <c r="P125" s="95">
        <f t="shared" ref="P125" si="172">SUM(Q125+R125)</f>
        <v>-5000</v>
      </c>
      <c r="Q125" s="95">
        <f t="shared" si="138"/>
        <v>-5000</v>
      </c>
      <c r="R125" s="95">
        <f t="shared" si="139"/>
        <v>0</v>
      </c>
      <c r="S125" s="95">
        <f t="shared" ref="S125" si="173">SUM(T125+U125)</f>
        <v>70000</v>
      </c>
      <c r="T125" s="62">
        <f>SUM(T127)</f>
        <v>70000</v>
      </c>
      <c r="U125" s="62">
        <f>SUM(U127)</f>
        <v>0</v>
      </c>
      <c r="V125" s="95">
        <f t="shared" ref="V125" si="174">SUM(W125+X125)</f>
        <v>70000</v>
      </c>
      <c r="W125" s="62">
        <f>SUM(W127)</f>
        <v>70000</v>
      </c>
      <c r="X125" s="62">
        <f>SUM(X127)</f>
        <v>0</v>
      </c>
      <c r="Y125" s="65">
        <f t="shared" si="140"/>
        <v>-5000</v>
      </c>
    </row>
    <row r="126" spans="1:25">
      <c r="A126" s="114"/>
      <c r="B126" s="115"/>
      <c r="C126" s="115"/>
      <c r="D126" s="115"/>
      <c r="E126" s="96" t="s">
        <v>5</v>
      </c>
      <c r="F126" s="115"/>
      <c r="G126" s="95"/>
      <c r="H126" s="62"/>
      <c r="I126" s="62"/>
      <c r="J126" s="95"/>
      <c r="K126" s="62"/>
      <c r="L126" s="62"/>
      <c r="M126" s="95"/>
      <c r="N126" s="62"/>
      <c r="O126" s="62"/>
      <c r="P126" s="95"/>
      <c r="Q126" s="95">
        <f t="shared" si="138"/>
        <v>0</v>
      </c>
      <c r="R126" s="95">
        <f t="shared" si="139"/>
        <v>0</v>
      </c>
      <c r="S126" s="95"/>
      <c r="T126" s="62"/>
      <c r="U126" s="62"/>
      <c r="V126" s="95"/>
      <c r="W126" s="62"/>
      <c r="X126" s="62"/>
      <c r="Y126" s="65">
        <f t="shared" si="140"/>
        <v>0</v>
      </c>
    </row>
    <row r="127" spans="1:25" s="5" customFormat="1">
      <c r="A127" s="116"/>
      <c r="B127" s="117"/>
      <c r="C127" s="117"/>
      <c r="D127" s="117"/>
      <c r="E127" s="97" t="s">
        <v>627</v>
      </c>
      <c r="F127" s="126"/>
      <c r="G127" s="95">
        <f t="shared" si="137"/>
        <v>76187.8</v>
      </c>
      <c r="H127" s="100">
        <f>SUM(H128:H128)</f>
        <v>76187.8</v>
      </c>
      <c r="I127" s="100">
        <f>SUM(I128:I128)</f>
        <v>0</v>
      </c>
      <c r="J127" s="95">
        <f t="shared" ref="J127:J128" si="175">SUM(K127+L127)</f>
        <v>75000</v>
      </c>
      <c r="K127" s="100">
        <f>SUM(K128:K128)</f>
        <v>75000</v>
      </c>
      <c r="L127" s="100">
        <f>SUM(L128:L128)</f>
        <v>0</v>
      </c>
      <c r="M127" s="95">
        <f t="shared" ref="M127:M128" si="176">SUM(N127+O127)</f>
        <v>70000</v>
      </c>
      <c r="N127" s="100">
        <f>SUM(N128:N128)</f>
        <v>70000</v>
      </c>
      <c r="O127" s="100">
        <f>SUM(O128:O128)</f>
        <v>0</v>
      </c>
      <c r="P127" s="95">
        <f t="shared" ref="P127:P128" si="177">SUM(Q127+R127)</f>
        <v>-5000</v>
      </c>
      <c r="Q127" s="95">
        <f t="shared" si="138"/>
        <v>-5000</v>
      </c>
      <c r="R127" s="95">
        <f t="shared" si="139"/>
        <v>0</v>
      </c>
      <c r="S127" s="95">
        <f t="shared" ref="S127:S128" si="178">SUM(T127+U127)</f>
        <v>70000</v>
      </c>
      <c r="T127" s="100">
        <f>SUM(T128:T128)</f>
        <v>70000</v>
      </c>
      <c r="U127" s="100">
        <f>SUM(U128:U128)</f>
        <v>0</v>
      </c>
      <c r="V127" s="95">
        <f t="shared" ref="V127:V128" si="179">SUM(W127+X127)</f>
        <v>70000</v>
      </c>
      <c r="W127" s="100">
        <f>SUM(W128:W128)</f>
        <v>70000</v>
      </c>
      <c r="X127" s="100">
        <f>SUM(X128:X128)</f>
        <v>0</v>
      </c>
      <c r="Y127" s="65">
        <f t="shared" si="140"/>
        <v>-5000</v>
      </c>
    </row>
    <row r="128" spans="1:25" ht="10.8">
      <c r="A128" s="114"/>
      <c r="B128" s="115"/>
      <c r="C128" s="115"/>
      <c r="D128" s="115"/>
      <c r="E128" s="105" t="s">
        <v>626</v>
      </c>
      <c r="F128" s="115">
        <v>4212</v>
      </c>
      <c r="G128" s="95">
        <f t="shared" ref="G128:G146" si="180">SUM(H128+I128)</f>
        <v>76187.8</v>
      </c>
      <c r="H128" s="62">
        <v>76187.8</v>
      </c>
      <c r="I128" s="62"/>
      <c r="J128" s="95">
        <f t="shared" si="175"/>
        <v>75000</v>
      </c>
      <c r="K128" s="62">
        <v>75000</v>
      </c>
      <c r="L128" s="62"/>
      <c r="M128" s="95">
        <f t="shared" si="176"/>
        <v>70000</v>
      </c>
      <c r="N128" s="62">
        <v>70000</v>
      </c>
      <c r="O128" s="62"/>
      <c r="P128" s="95">
        <f t="shared" si="177"/>
        <v>-5000</v>
      </c>
      <c r="Q128" s="95">
        <f t="shared" ref="Q128:Q146" si="181">SUM(N128-K128)</f>
        <v>-5000</v>
      </c>
      <c r="R128" s="95">
        <f t="shared" ref="R128:R146" si="182">SUM(O128-L128)</f>
        <v>0</v>
      </c>
      <c r="S128" s="95">
        <f t="shared" si="178"/>
        <v>70000</v>
      </c>
      <c r="T128" s="62">
        <v>70000</v>
      </c>
      <c r="U128" s="62"/>
      <c r="V128" s="95">
        <f t="shared" si="179"/>
        <v>70000</v>
      </c>
      <c r="W128" s="62">
        <v>70000</v>
      </c>
      <c r="X128" s="62"/>
      <c r="Y128" s="65">
        <f t="shared" ref="Y128:Y146" si="183">SUM(M128-J128)</f>
        <v>-5000</v>
      </c>
    </row>
    <row r="129" spans="1:25" s="5" customFormat="1" ht="20.399999999999999">
      <c r="A129" s="116" t="s">
        <v>284</v>
      </c>
      <c r="B129" s="117" t="s">
        <v>276</v>
      </c>
      <c r="C129" s="117" t="s">
        <v>215</v>
      </c>
      <c r="D129" s="117" t="s">
        <v>195</v>
      </c>
      <c r="E129" s="97" t="s">
        <v>285</v>
      </c>
      <c r="F129" s="126"/>
      <c r="G129" s="95">
        <f t="shared" si="180"/>
        <v>49034.600000000006</v>
      </c>
      <c r="H129" s="100">
        <f>SUM(H131)</f>
        <v>48745.600000000006</v>
      </c>
      <c r="I129" s="100">
        <f>SUM(I131)</f>
        <v>289</v>
      </c>
      <c r="J129" s="95">
        <f t="shared" ref="J129" si="184">SUM(K129+L129)</f>
        <v>33100</v>
      </c>
      <c r="K129" s="100">
        <f>SUM(K131)</f>
        <v>28100</v>
      </c>
      <c r="L129" s="100">
        <f>SUM(L131)</f>
        <v>5000</v>
      </c>
      <c r="M129" s="95">
        <f t="shared" ref="M129" si="185">SUM(N129+O129)</f>
        <v>30352.2</v>
      </c>
      <c r="N129" s="100">
        <f>SUM(N131)</f>
        <v>30352.2</v>
      </c>
      <c r="O129" s="100">
        <f>SUM(O131)</f>
        <v>0</v>
      </c>
      <c r="P129" s="95">
        <f t="shared" ref="P129" si="186">SUM(Q129+R129)</f>
        <v>-2747.7999999999993</v>
      </c>
      <c r="Q129" s="95">
        <f t="shared" si="181"/>
        <v>2252.2000000000007</v>
      </c>
      <c r="R129" s="95">
        <f t="shared" si="182"/>
        <v>-5000</v>
      </c>
      <c r="S129" s="95">
        <f t="shared" ref="S129" si="187">SUM(T129+U129)</f>
        <v>30352.2</v>
      </c>
      <c r="T129" s="100">
        <f>SUM(T131)</f>
        <v>30352.2</v>
      </c>
      <c r="U129" s="100">
        <f>SUM(U131)</f>
        <v>0</v>
      </c>
      <c r="V129" s="95">
        <f t="shared" ref="V129" si="188">SUM(W129+X129)</f>
        <v>30352.2</v>
      </c>
      <c r="W129" s="100">
        <f>SUM(W131)</f>
        <v>30352.2</v>
      </c>
      <c r="X129" s="100">
        <f>SUM(X131)</f>
        <v>0</v>
      </c>
      <c r="Y129" s="65">
        <f t="shared" si="183"/>
        <v>-2747.7999999999993</v>
      </c>
    </row>
    <row r="130" spans="1:25">
      <c r="A130" s="114"/>
      <c r="B130" s="115"/>
      <c r="C130" s="115"/>
      <c r="D130" s="115"/>
      <c r="E130" s="96" t="s">
        <v>200</v>
      </c>
      <c r="F130" s="115"/>
      <c r="G130" s="95"/>
      <c r="H130" s="62"/>
      <c r="I130" s="62"/>
      <c r="J130" s="95"/>
      <c r="K130" s="62"/>
      <c r="L130" s="62"/>
      <c r="M130" s="95"/>
      <c r="N130" s="62"/>
      <c r="O130" s="62"/>
      <c r="P130" s="95"/>
      <c r="Q130" s="95">
        <f t="shared" si="181"/>
        <v>0</v>
      </c>
      <c r="R130" s="95">
        <f t="shared" si="182"/>
        <v>0</v>
      </c>
      <c r="S130" s="95"/>
      <c r="T130" s="62"/>
      <c r="U130" s="62"/>
      <c r="V130" s="95"/>
      <c r="W130" s="62"/>
      <c r="X130" s="62"/>
      <c r="Y130" s="65"/>
    </row>
    <row r="131" spans="1:25" ht="20.399999999999999">
      <c r="A131" s="114" t="s">
        <v>286</v>
      </c>
      <c r="B131" s="115" t="s">
        <v>276</v>
      </c>
      <c r="C131" s="115" t="s">
        <v>215</v>
      </c>
      <c r="D131" s="115" t="s">
        <v>198</v>
      </c>
      <c r="E131" s="96" t="s">
        <v>285</v>
      </c>
      <c r="F131" s="115"/>
      <c r="G131" s="95">
        <f t="shared" si="180"/>
        <v>49034.600000000006</v>
      </c>
      <c r="H131" s="62">
        <f>SUM(H133)</f>
        <v>48745.600000000006</v>
      </c>
      <c r="I131" s="62">
        <f>SUM(I133)</f>
        <v>289</v>
      </c>
      <c r="J131" s="95">
        <f t="shared" ref="J131" si="189">SUM(K131+L131)</f>
        <v>33100</v>
      </c>
      <c r="K131" s="62">
        <f>SUM(K133)</f>
        <v>28100</v>
      </c>
      <c r="L131" s="62">
        <f>SUM(L133)</f>
        <v>5000</v>
      </c>
      <c r="M131" s="95">
        <f t="shared" ref="M131" si="190">SUM(N131+O131)</f>
        <v>30352.2</v>
      </c>
      <c r="N131" s="62">
        <f>SUM(N133)</f>
        <v>30352.2</v>
      </c>
      <c r="O131" s="62">
        <f>SUM(O133)</f>
        <v>0</v>
      </c>
      <c r="P131" s="95">
        <f t="shared" ref="P131" si="191">SUM(Q131+R131)</f>
        <v>-2747.7999999999993</v>
      </c>
      <c r="Q131" s="95">
        <f t="shared" si="181"/>
        <v>2252.2000000000007</v>
      </c>
      <c r="R131" s="95">
        <f t="shared" si="182"/>
        <v>-5000</v>
      </c>
      <c r="S131" s="95">
        <f t="shared" ref="S131" si="192">SUM(T131+U131)</f>
        <v>30352.2</v>
      </c>
      <c r="T131" s="62">
        <f>SUM(T133)</f>
        <v>30352.2</v>
      </c>
      <c r="U131" s="62">
        <f>SUM(U133)</f>
        <v>0</v>
      </c>
      <c r="V131" s="95">
        <f t="shared" ref="V131" si="193">SUM(W131+X131)</f>
        <v>30352.2</v>
      </c>
      <c r="W131" s="62">
        <f>SUM(W133)</f>
        <v>30352.2</v>
      </c>
      <c r="X131" s="62">
        <f>SUM(X133)</f>
        <v>0</v>
      </c>
      <c r="Y131" s="65">
        <f t="shared" si="183"/>
        <v>-2747.7999999999993</v>
      </c>
    </row>
    <row r="132" spans="1:25">
      <c r="A132" s="114"/>
      <c r="B132" s="115"/>
      <c r="C132" s="115"/>
      <c r="D132" s="115"/>
      <c r="E132" s="96" t="s">
        <v>5</v>
      </c>
      <c r="F132" s="115"/>
      <c r="G132" s="95"/>
      <c r="H132" s="62"/>
      <c r="I132" s="62"/>
      <c r="J132" s="95"/>
      <c r="K132" s="62"/>
      <c r="L132" s="62"/>
      <c r="M132" s="95"/>
      <c r="N132" s="62"/>
      <c r="O132" s="62"/>
      <c r="P132" s="95"/>
      <c r="Q132" s="95">
        <f t="shared" si="181"/>
        <v>0</v>
      </c>
      <c r="R132" s="95">
        <f t="shared" si="182"/>
        <v>0</v>
      </c>
      <c r="S132" s="95"/>
      <c r="T132" s="62"/>
      <c r="U132" s="62"/>
      <c r="V132" s="95"/>
      <c r="W132" s="62"/>
      <c r="X132" s="62"/>
      <c r="Y132" s="65"/>
    </row>
    <row r="133" spans="1:25" s="5" customFormat="1" ht="20.399999999999999">
      <c r="A133" s="116"/>
      <c r="B133" s="117"/>
      <c r="C133" s="117"/>
      <c r="D133" s="117"/>
      <c r="E133" s="97" t="s">
        <v>628</v>
      </c>
      <c r="F133" s="126"/>
      <c r="G133" s="95">
        <f t="shared" si="180"/>
        <v>49034.600000000006</v>
      </c>
      <c r="H133" s="100">
        <f>SUM(H134:H141)</f>
        <v>48745.600000000006</v>
      </c>
      <c r="I133" s="100">
        <f>SUM(I134:I141)</f>
        <v>289</v>
      </c>
      <c r="J133" s="95">
        <f t="shared" ref="J133:J141" si="194">SUM(K133+L133)</f>
        <v>33100</v>
      </c>
      <c r="K133" s="100">
        <f>SUM(K134:K141)</f>
        <v>28100</v>
      </c>
      <c r="L133" s="100">
        <f>SUM(L134:L141)</f>
        <v>5000</v>
      </c>
      <c r="M133" s="95">
        <f t="shared" ref="M133:M141" si="195">SUM(N133+O133)</f>
        <v>30352.2</v>
      </c>
      <c r="N133" s="100">
        <f>SUM(N134:N141)</f>
        <v>30352.2</v>
      </c>
      <c r="O133" s="100">
        <f>SUM(O134:O141)</f>
        <v>0</v>
      </c>
      <c r="P133" s="95">
        <f t="shared" ref="P133:P141" si="196">SUM(Q133+R133)</f>
        <v>-2747.7999999999993</v>
      </c>
      <c r="Q133" s="95">
        <f t="shared" si="181"/>
        <v>2252.2000000000007</v>
      </c>
      <c r="R133" s="95">
        <f t="shared" si="182"/>
        <v>-5000</v>
      </c>
      <c r="S133" s="95">
        <f t="shared" ref="S133:S141" si="197">SUM(T133+U133)</f>
        <v>30352.2</v>
      </c>
      <c r="T133" s="100">
        <f>SUM(T134:T141)</f>
        <v>30352.2</v>
      </c>
      <c r="U133" s="100">
        <f>SUM(U134:U141)</f>
        <v>0</v>
      </c>
      <c r="V133" s="95">
        <f t="shared" ref="V133:V141" si="198">SUM(W133+X133)</f>
        <v>30352.2</v>
      </c>
      <c r="W133" s="100">
        <f>SUM(W134:W141)</f>
        <v>30352.2</v>
      </c>
      <c r="X133" s="100">
        <f>SUM(X134:X141)</f>
        <v>0</v>
      </c>
      <c r="Y133" s="65">
        <f t="shared" si="183"/>
        <v>-2747.7999999999993</v>
      </c>
    </row>
    <row r="134" spans="1:25" ht="10.8">
      <c r="A134" s="114"/>
      <c r="B134" s="115"/>
      <c r="C134" s="115"/>
      <c r="D134" s="115"/>
      <c r="E134" s="96" t="s">
        <v>374</v>
      </c>
      <c r="F134" s="115">
        <v>4111</v>
      </c>
      <c r="G134" s="95">
        <f t="shared" si="180"/>
        <v>17313.7</v>
      </c>
      <c r="H134" s="62">
        <v>17313.7</v>
      </c>
      <c r="I134" s="62"/>
      <c r="J134" s="95">
        <f t="shared" si="194"/>
        <v>15600</v>
      </c>
      <c r="K134" s="89">
        <v>15600</v>
      </c>
      <c r="L134" s="62"/>
      <c r="M134" s="95">
        <f t="shared" si="195"/>
        <v>16352.2</v>
      </c>
      <c r="N134" s="62">
        <v>16352.2</v>
      </c>
      <c r="O134" s="62"/>
      <c r="P134" s="95">
        <f t="shared" si="196"/>
        <v>752.20000000000073</v>
      </c>
      <c r="Q134" s="95">
        <f t="shared" si="181"/>
        <v>752.20000000000073</v>
      </c>
      <c r="R134" s="95">
        <f t="shared" si="182"/>
        <v>0</v>
      </c>
      <c r="S134" s="95">
        <f t="shared" si="197"/>
        <v>16352.2</v>
      </c>
      <c r="T134" s="62">
        <v>16352.2</v>
      </c>
      <c r="U134" s="62"/>
      <c r="V134" s="95">
        <f t="shared" si="198"/>
        <v>16352.2</v>
      </c>
      <c r="W134" s="62">
        <v>16352.2</v>
      </c>
      <c r="X134" s="62"/>
      <c r="Y134" s="65">
        <f t="shared" si="183"/>
        <v>752.20000000000073</v>
      </c>
    </row>
    <row r="135" spans="1:25" ht="10.8">
      <c r="A135" s="114"/>
      <c r="B135" s="115"/>
      <c r="C135" s="115"/>
      <c r="D135" s="115"/>
      <c r="E135" s="105" t="s">
        <v>626</v>
      </c>
      <c r="F135" s="115">
        <v>4212</v>
      </c>
      <c r="G135" s="95">
        <f t="shared" si="180"/>
        <v>83.8</v>
      </c>
      <c r="H135" s="62">
        <v>83.8</v>
      </c>
      <c r="I135" s="62"/>
      <c r="J135" s="95">
        <f t="shared" si="194"/>
        <v>0</v>
      </c>
      <c r="K135" s="89"/>
      <c r="L135" s="62"/>
      <c r="M135" s="95">
        <f t="shared" si="195"/>
        <v>0</v>
      </c>
      <c r="N135" s="62"/>
      <c r="O135" s="62"/>
      <c r="P135" s="95">
        <f t="shared" ref="P135" si="199">SUM(Q135+R135)</f>
        <v>0</v>
      </c>
      <c r="Q135" s="95">
        <f t="shared" ref="Q135" si="200">SUM(N135-K135)</f>
        <v>0</v>
      </c>
      <c r="R135" s="95">
        <f t="shared" ref="R135" si="201">SUM(O135-L135)</f>
        <v>0</v>
      </c>
      <c r="S135" s="95">
        <f t="shared" ref="S135" si="202">SUM(T135+U135)</f>
        <v>0</v>
      </c>
      <c r="T135" s="62"/>
      <c r="U135" s="62"/>
      <c r="V135" s="95">
        <f t="shared" si="198"/>
        <v>0</v>
      </c>
      <c r="W135" s="62"/>
      <c r="X135" s="62"/>
      <c r="Y135" s="65">
        <f t="shared" si="183"/>
        <v>0</v>
      </c>
    </row>
    <row r="136" spans="1:25" ht="10.8">
      <c r="A136" s="114"/>
      <c r="B136" s="115"/>
      <c r="C136" s="115"/>
      <c r="D136" s="115"/>
      <c r="E136" s="101" t="s">
        <v>629</v>
      </c>
      <c r="F136" s="115">
        <v>4214</v>
      </c>
      <c r="G136" s="95">
        <f t="shared" si="180"/>
        <v>50</v>
      </c>
      <c r="H136" s="62">
        <v>50</v>
      </c>
      <c r="I136" s="62"/>
      <c r="J136" s="95">
        <f t="shared" si="194"/>
        <v>500</v>
      </c>
      <c r="K136" s="89">
        <v>500</v>
      </c>
      <c r="L136" s="62"/>
      <c r="M136" s="95">
        <f t="shared" si="195"/>
        <v>500</v>
      </c>
      <c r="N136" s="62">
        <v>500</v>
      </c>
      <c r="O136" s="62"/>
      <c r="P136" s="95">
        <f t="shared" si="196"/>
        <v>0</v>
      </c>
      <c r="Q136" s="95">
        <f t="shared" si="181"/>
        <v>0</v>
      </c>
      <c r="R136" s="95">
        <f t="shared" si="182"/>
        <v>0</v>
      </c>
      <c r="S136" s="95">
        <f t="shared" si="197"/>
        <v>500</v>
      </c>
      <c r="T136" s="62">
        <v>500</v>
      </c>
      <c r="U136" s="62"/>
      <c r="V136" s="95">
        <f t="shared" si="198"/>
        <v>500</v>
      </c>
      <c r="W136" s="62">
        <v>500</v>
      </c>
      <c r="X136" s="62"/>
      <c r="Y136" s="65">
        <f t="shared" si="183"/>
        <v>0</v>
      </c>
    </row>
    <row r="137" spans="1:25" ht="10.8">
      <c r="A137" s="114"/>
      <c r="B137" s="115"/>
      <c r="C137" s="115"/>
      <c r="D137" s="115"/>
      <c r="E137" s="108" t="s">
        <v>641</v>
      </c>
      <c r="F137" s="129" t="s">
        <v>389</v>
      </c>
      <c r="G137" s="95">
        <f t="shared" si="180"/>
        <v>150</v>
      </c>
      <c r="H137" s="62">
        <v>150</v>
      </c>
      <c r="I137" s="62"/>
      <c r="J137" s="95">
        <f t="shared" si="194"/>
        <v>0</v>
      </c>
      <c r="K137" s="89"/>
      <c r="L137" s="62"/>
      <c r="M137" s="95">
        <f t="shared" si="195"/>
        <v>0</v>
      </c>
      <c r="N137" s="62"/>
      <c r="O137" s="62"/>
      <c r="P137" s="95">
        <f t="shared" ref="P137" si="203">SUM(Q137+R137)</f>
        <v>0</v>
      </c>
      <c r="Q137" s="95">
        <f t="shared" ref="Q137" si="204">SUM(N137-K137)</f>
        <v>0</v>
      </c>
      <c r="R137" s="95">
        <f t="shared" ref="R137" si="205">SUM(O137-L137)</f>
        <v>0</v>
      </c>
      <c r="S137" s="95">
        <f t="shared" ref="S137" si="206">SUM(T137+U137)</f>
        <v>0</v>
      </c>
      <c r="T137" s="62"/>
      <c r="U137" s="62"/>
      <c r="V137" s="95">
        <f t="shared" si="198"/>
        <v>0</v>
      </c>
      <c r="W137" s="62"/>
      <c r="X137" s="62"/>
      <c r="Y137" s="65">
        <f t="shared" si="183"/>
        <v>0</v>
      </c>
    </row>
    <row r="138" spans="1:25" ht="10.8">
      <c r="A138" s="114"/>
      <c r="B138" s="115"/>
      <c r="C138" s="115"/>
      <c r="D138" s="115"/>
      <c r="E138" s="101" t="s">
        <v>630</v>
      </c>
      <c r="F138" s="115">
        <v>4239</v>
      </c>
      <c r="G138" s="95">
        <f t="shared" si="180"/>
        <v>977.3</v>
      </c>
      <c r="H138" s="62">
        <v>977.3</v>
      </c>
      <c r="I138" s="62"/>
      <c r="J138" s="95">
        <f t="shared" si="194"/>
        <v>1000</v>
      </c>
      <c r="K138" s="89">
        <v>1000</v>
      </c>
      <c r="L138" s="62"/>
      <c r="M138" s="95">
        <f t="shared" si="195"/>
        <v>2000</v>
      </c>
      <c r="N138" s="62">
        <v>2000</v>
      </c>
      <c r="O138" s="62"/>
      <c r="P138" s="95">
        <f t="shared" si="196"/>
        <v>1000</v>
      </c>
      <c r="Q138" s="95">
        <f t="shared" si="181"/>
        <v>1000</v>
      </c>
      <c r="R138" s="95">
        <f t="shared" si="182"/>
        <v>0</v>
      </c>
      <c r="S138" s="95">
        <f t="shared" si="197"/>
        <v>2000</v>
      </c>
      <c r="T138" s="62">
        <v>2000</v>
      </c>
      <c r="U138" s="62"/>
      <c r="V138" s="95">
        <f t="shared" si="198"/>
        <v>2000</v>
      </c>
      <c r="W138" s="62">
        <v>2000</v>
      </c>
      <c r="X138" s="62"/>
      <c r="Y138" s="65">
        <f t="shared" si="183"/>
        <v>1000</v>
      </c>
    </row>
    <row r="139" spans="1:25" ht="10.8">
      <c r="A139" s="114"/>
      <c r="B139" s="115"/>
      <c r="C139" s="115"/>
      <c r="D139" s="115"/>
      <c r="E139" s="101" t="s">
        <v>631</v>
      </c>
      <c r="F139" s="115">
        <v>4261</v>
      </c>
      <c r="G139" s="95">
        <f t="shared" si="180"/>
        <v>174.9</v>
      </c>
      <c r="H139" s="62">
        <v>174.9</v>
      </c>
      <c r="I139" s="62"/>
      <c r="J139" s="95">
        <f t="shared" si="194"/>
        <v>1000</v>
      </c>
      <c r="K139" s="89">
        <v>1000</v>
      </c>
      <c r="L139" s="62"/>
      <c r="M139" s="95">
        <f t="shared" si="195"/>
        <v>1500</v>
      </c>
      <c r="N139" s="62">
        <v>1500</v>
      </c>
      <c r="O139" s="62"/>
      <c r="P139" s="95">
        <f t="shared" ref="P139:P140" si="207">SUM(Q139+R139)</f>
        <v>500</v>
      </c>
      <c r="Q139" s="95">
        <f t="shared" ref="Q139:Q140" si="208">SUM(N139-K139)</f>
        <v>500</v>
      </c>
      <c r="R139" s="95">
        <f t="shared" ref="R139:R140" si="209">SUM(O139-L139)</f>
        <v>0</v>
      </c>
      <c r="S139" s="95">
        <f t="shared" ref="S139:S140" si="210">SUM(T139+U139)</f>
        <v>1500</v>
      </c>
      <c r="T139" s="62">
        <v>1500</v>
      </c>
      <c r="U139" s="62"/>
      <c r="V139" s="95">
        <f t="shared" si="198"/>
        <v>1500</v>
      </c>
      <c r="W139" s="62">
        <v>1500</v>
      </c>
      <c r="X139" s="62"/>
      <c r="Y139" s="65">
        <f t="shared" si="183"/>
        <v>500</v>
      </c>
    </row>
    <row r="140" spans="1:25" ht="10.8">
      <c r="A140" s="114"/>
      <c r="B140" s="115"/>
      <c r="C140" s="115"/>
      <c r="D140" s="115"/>
      <c r="E140" s="101" t="s">
        <v>625</v>
      </c>
      <c r="F140" s="115">
        <v>4269</v>
      </c>
      <c r="G140" s="95">
        <f t="shared" si="180"/>
        <v>29995.9</v>
      </c>
      <c r="H140" s="62">
        <v>29995.9</v>
      </c>
      <c r="I140" s="62"/>
      <c r="J140" s="95">
        <f t="shared" si="194"/>
        <v>10000</v>
      </c>
      <c r="K140" s="89">
        <v>10000</v>
      </c>
      <c r="L140" s="62"/>
      <c r="M140" s="95">
        <f t="shared" si="195"/>
        <v>0</v>
      </c>
      <c r="N140" s="62"/>
      <c r="O140" s="62"/>
      <c r="P140" s="95">
        <f t="shared" si="207"/>
        <v>-10000</v>
      </c>
      <c r="Q140" s="95">
        <f t="shared" si="208"/>
        <v>-10000</v>
      </c>
      <c r="R140" s="95">
        <f t="shared" si="209"/>
        <v>0</v>
      </c>
      <c r="S140" s="95">
        <f t="shared" si="210"/>
        <v>0</v>
      </c>
      <c r="T140" s="62"/>
      <c r="U140" s="62"/>
      <c r="V140" s="95">
        <f t="shared" si="198"/>
        <v>0</v>
      </c>
      <c r="W140" s="62"/>
      <c r="X140" s="62"/>
      <c r="Y140" s="65">
        <f t="shared" si="183"/>
        <v>-10000</v>
      </c>
    </row>
    <row r="141" spans="1:25" ht="11.4">
      <c r="A141" s="114"/>
      <c r="B141" s="115"/>
      <c r="C141" s="115"/>
      <c r="D141" s="115"/>
      <c r="E141" s="107" t="s">
        <v>638</v>
      </c>
      <c r="F141" s="115">
        <v>5122</v>
      </c>
      <c r="G141" s="95">
        <f t="shared" si="180"/>
        <v>289</v>
      </c>
      <c r="H141" s="62"/>
      <c r="I141" s="62">
        <v>289</v>
      </c>
      <c r="J141" s="95">
        <f t="shared" si="194"/>
        <v>5000</v>
      </c>
      <c r="K141" s="89"/>
      <c r="L141" s="62">
        <v>5000</v>
      </c>
      <c r="M141" s="95">
        <f t="shared" si="195"/>
        <v>10000</v>
      </c>
      <c r="N141" s="62">
        <v>10000</v>
      </c>
      <c r="O141" s="62"/>
      <c r="P141" s="95">
        <f t="shared" si="196"/>
        <v>5000</v>
      </c>
      <c r="Q141" s="95">
        <f t="shared" si="181"/>
        <v>10000</v>
      </c>
      <c r="R141" s="95">
        <f t="shared" si="182"/>
        <v>-5000</v>
      </c>
      <c r="S141" s="95">
        <f t="shared" si="197"/>
        <v>10000</v>
      </c>
      <c r="T141" s="62">
        <v>10000</v>
      </c>
      <c r="U141" s="62"/>
      <c r="V141" s="95">
        <f t="shared" si="198"/>
        <v>10000</v>
      </c>
      <c r="W141" s="62">
        <v>10000</v>
      </c>
      <c r="X141" s="62"/>
      <c r="Y141" s="65">
        <f t="shared" si="183"/>
        <v>5000</v>
      </c>
    </row>
    <row r="142" spans="1:25" s="5" customFormat="1">
      <c r="A142" s="116" t="s">
        <v>298</v>
      </c>
      <c r="B142" s="117" t="s">
        <v>299</v>
      </c>
      <c r="C142" s="117" t="s">
        <v>195</v>
      </c>
      <c r="D142" s="117" t="s">
        <v>195</v>
      </c>
      <c r="E142" s="97" t="s">
        <v>300</v>
      </c>
      <c r="F142" s="126"/>
      <c r="G142" s="95">
        <f t="shared" si="180"/>
        <v>205168.8</v>
      </c>
      <c r="H142" s="100">
        <f>SUM(H144+H151+H170)</f>
        <v>202464</v>
      </c>
      <c r="I142" s="100">
        <f>SUM(I144+I151+I170)</f>
        <v>2704.8</v>
      </c>
      <c r="J142" s="95">
        <f t="shared" ref="J142" si="211">SUM(K142+L142)</f>
        <v>240403</v>
      </c>
      <c r="K142" s="100">
        <f>SUM(K144+K151+K170)</f>
        <v>236903</v>
      </c>
      <c r="L142" s="100">
        <f>SUM(L144+L151+L170)</f>
        <v>3500</v>
      </c>
      <c r="M142" s="95">
        <f t="shared" ref="M142" si="212">SUM(N142+O142)</f>
        <v>263451.3</v>
      </c>
      <c r="N142" s="100">
        <f>SUM(N144+N151+N170)</f>
        <v>263451.3</v>
      </c>
      <c r="O142" s="100">
        <f>SUM(O144+O151+O170)</f>
        <v>0</v>
      </c>
      <c r="P142" s="95">
        <f t="shared" ref="P142" si="213">SUM(Q142+R142)</f>
        <v>23048.299999999988</v>
      </c>
      <c r="Q142" s="95">
        <f t="shared" si="181"/>
        <v>26548.299999999988</v>
      </c>
      <c r="R142" s="95">
        <f t="shared" si="182"/>
        <v>-3500</v>
      </c>
      <c r="S142" s="95">
        <f t="shared" ref="S142" si="214">SUM(T142+U142)</f>
        <v>259641.3</v>
      </c>
      <c r="T142" s="100">
        <f>SUM(T144+T151+T170)</f>
        <v>259641.3</v>
      </c>
      <c r="U142" s="100">
        <f>SUM(U144+U151+U170)</f>
        <v>0</v>
      </c>
      <c r="V142" s="100" t="e">
        <f>SUM(V144+V151+V170)</f>
        <v>#REF!</v>
      </c>
      <c r="W142" s="100">
        <f>SUM(W144+W151+W170)</f>
        <v>260141.3</v>
      </c>
      <c r="X142" s="100">
        <f>SUM(X144+X151+X170)</f>
        <v>0</v>
      </c>
      <c r="Y142" s="65">
        <f t="shared" si="183"/>
        <v>23048.299999999988</v>
      </c>
    </row>
    <row r="143" spans="1:25">
      <c r="A143" s="114"/>
      <c r="B143" s="115"/>
      <c r="C143" s="115"/>
      <c r="D143" s="115"/>
      <c r="E143" s="96" t="s">
        <v>5</v>
      </c>
      <c r="F143" s="115"/>
      <c r="G143" s="95"/>
      <c r="H143" s="62"/>
      <c r="I143" s="62"/>
      <c r="J143" s="95"/>
      <c r="K143" s="62"/>
      <c r="L143" s="62"/>
      <c r="M143" s="95"/>
      <c r="N143" s="62"/>
      <c r="O143" s="62"/>
      <c r="P143" s="95"/>
      <c r="Q143" s="95">
        <f t="shared" si="181"/>
        <v>0</v>
      </c>
      <c r="R143" s="95">
        <f t="shared" si="182"/>
        <v>0</v>
      </c>
      <c r="S143" s="95"/>
      <c r="T143" s="62"/>
      <c r="U143" s="62"/>
      <c r="V143" s="95"/>
      <c r="W143" s="62"/>
      <c r="X143" s="62"/>
      <c r="Y143" s="65"/>
    </row>
    <row r="144" spans="1:25" s="5" customFormat="1">
      <c r="A144" s="116" t="s">
        <v>301</v>
      </c>
      <c r="B144" s="117" t="s">
        <v>299</v>
      </c>
      <c r="C144" s="117" t="s">
        <v>198</v>
      </c>
      <c r="D144" s="117" t="s">
        <v>195</v>
      </c>
      <c r="E144" s="97" t="s">
        <v>302</v>
      </c>
      <c r="F144" s="126"/>
      <c r="G144" s="95">
        <f t="shared" si="180"/>
        <v>109790.8</v>
      </c>
      <c r="H144" s="100">
        <f>SUM(H146)</f>
        <v>108801</v>
      </c>
      <c r="I144" s="100">
        <f>SUM(I146)</f>
        <v>989.8</v>
      </c>
      <c r="J144" s="95">
        <f t="shared" ref="J144" si="215">SUM(K144+L144)</f>
        <v>122890</v>
      </c>
      <c r="K144" s="100">
        <f>SUM(K146)</f>
        <v>121890</v>
      </c>
      <c r="L144" s="100">
        <f>SUM(L146)</f>
        <v>1000</v>
      </c>
      <c r="M144" s="95">
        <f t="shared" ref="M144" si="216">SUM(N144+O144)</f>
        <v>126050</v>
      </c>
      <c r="N144" s="100">
        <f>SUM(N146)</f>
        <v>126050</v>
      </c>
      <c r="O144" s="100">
        <f>SUM(O146)</f>
        <v>0</v>
      </c>
      <c r="P144" s="95">
        <f t="shared" ref="P144" si="217">SUM(Q144+R144)</f>
        <v>3160</v>
      </c>
      <c r="Q144" s="95">
        <f t="shared" si="181"/>
        <v>4160</v>
      </c>
      <c r="R144" s="95">
        <f t="shared" si="182"/>
        <v>-1000</v>
      </c>
      <c r="S144" s="95">
        <f t="shared" ref="S144" si="218">SUM(T144+U144)</f>
        <v>125050</v>
      </c>
      <c r="T144" s="100">
        <f>SUM(T146)</f>
        <v>125050</v>
      </c>
      <c r="U144" s="100">
        <f>SUM(U146)</f>
        <v>0</v>
      </c>
      <c r="V144" s="100" t="e">
        <f>SUM(V146)</f>
        <v>#REF!</v>
      </c>
      <c r="W144" s="100">
        <f>SUM(W146)</f>
        <v>125150</v>
      </c>
      <c r="X144" s="100">
        <f>SUM(X146)</f>
        <v>0</v>
      </c>
      <c r="Y144" s="65">
        <f t="shared" si="183"/>
        <v>3160</v>
      </c>
    </row>
    <row r="145" spans="1:25">
      <c r="A145" s="114"/>
      <c r="B145" s="115"/>
      <c r="C145" s="115"/>
      <c r="D145" s="115"/>
      <c r="E145" s="96" t="s">
        <v>200</v>
      </c>
      <c r="F145" s="115"/>
      <c r="G145" s="95"/>
      <c r="H145" s="62"/>
      <c r="I145" s="62"/>
      <c r="J145" s="95"/>
      <c r="K145" s="62"/>
      <c r="L145" s="62"/>
      <c r="M145" s="95"/>
      <c r="N145" s="62"/>
      <c r="O145" s="62"/>
      <c r="P145" s="95"/>
      <c r="Q145" s="95">
        <f t="shared" si="181"/>
        <v>0</v>
      </c>
      <c r="R145" s="95">
        <f t="shared" si="182"/>
        <v>0</v>
      </c>
      <c r="S145" s="95"/>
      <c r="T145" s="62"/>
      <c r="U145" s="62"/>
      <c r="V145" s="95"/>
      <c r="W145" s="62"/>
      <c r="X145" s="62"/>
      <c r="Y145" s="65"/>
    </row>
    <row r="146" spans="1:25">
      <c r="A146" s="114" t="s">
        <v>303</v>
      </c>
      <c r="B146" s="115" t="s">
        <v>299</v>
      </c>
      <c r="C146" s="115" t="s">
        <v>198</v>
      </c>
      <c r="D146" s="115" t="s">
        <v>198</v>
      </c>
      <c r="E146" s="96" t="s">
        <v>302</v>
      </c>
      <c r="F146" s="115"/>
      <c r="G146" s="95">
        <f t="shared" si="180"/>
        <v>109790.8</v>
      </c>
      <c r="H146" s="62">
        <f>SUM(H148)</f>
        <v>108801</v>
      </c>
      <c r="I146" s="62">
        <f>SUM(I148)</f>
        <v>989.8</v>
      </c>
      <c r="J146" s="95">
        <f t="shared" ref="J146" si="219">SUM(K146+L146)</f>
        <v>122890</v>
      </c>
      <c r="K146" s="62">
        <f>SUM(K148)</f>
        <v>121890</v>
      </c>
      <c r="L146" s="62">
        <f>SUM(L148)</f>
        <v>1000</v>
      </c>
      <c r="M146" s="95">
        <f t="shared" ref="M146" si="220">SUM(N146+O146)</f>
        <v>126050</v>
      </c>
      <c r="N146" s="62">
        <f>SUM(N148)</f>
        <v>126050</v>
      </c>
      <c r="O146" s="62">
        <f>SUM(O148)</f>
        <v>0</v>
      </c>
      <c r="P146" s="95">
        <f t="shared" ref="P146" si="221">SUM(Q146+R146)</f>
        <v>3160</v>
      </c>
      <c r="Q146" s="95">
        <f t="shared" si="181"/>
        <v>4160</v>
      </c>
      <c r="R146" s="95">
        <f t="shared" si="182"/>
        <v>-1000</v>
      </c>
      <c r="S146" s="95">
        <f t="shared" ref="S146" si="222">SUM(T146+U146)</f>
        <v>125050</v>
      </c>
      <c r="T146" s="62">
        <f>SUM(T148)</f>
        <v>125050</v>
      </c>
      <c r="U146" s="62">
        <f>SUM(U148)</f>
        <v>0</v>
      </c>
      <c r="V146" s="62" t="e">
        <f>SUM(V148+#REF!)</f>
        <v>#REF!</v>
      </c>
      <c r="W146" s="62">
        <f>SUM(W148)</f>
        <v>125150</v>
      </c>
      <c r="X146" s="62">
        <f>SUM(X148)</f>
        <v>0</v>
      </c>
      <c r="Y146" s="65">
        <f t="shared" si="183"/>
        <v>3160</v>
      </c>
    </row>
    <row r="147" spans="1:25">
      <c r="A147" s="114"/>
      <c r="B147" s="115"/>
      <c r="C147" s="115"/>
      <c r="D147" s="115"/>
      <c r="E147" s="96" t="s">
        <v>5</v>
      </c>
      <c r="F147" s="115"/>
      <c r="G147" s="95"/>
      <c r="H147" s="62"/>
      <c r="I147" s="62"/>
      <c r="J147" s="95"/>
      <c r="K147" s="62"/>
      <c r="L147" s="62"/>
      <c r="M147" s="95"/>
      <c r="N147" s="62"/>
      <c r="O147" s="62"/>
      <c r="P147" s="95"/>
      <c r="Q147" s="95">
        <f t="shared" ref="Q147:Q174" si="223">SUM(N147-K147)</f>
        <v>0</v>
      </c>
      <c r="R147" s="95">
        <f t="shared" ref="R147:R174" si="224">SUM(O147-L147)</f>
        <v>0</v>
      </c>
      <c r="S147" s="95"/>
      <c r="T147" s="62"/>
      <c r="U147" s="62"/>
      <c r="V147" s="95"/>
      <c r="W147" s="62"/>
      <c r="X147" s="62"/>
      <c r="Y147" s="65"/>
    </row>
    <row r="148" spans="1:25" s="5" customFormat="1" ht="10.8">
      <c r="A148" s="116"/>
      <c r="B148" s="117"/>
      <c r="C148" s="117"/>
      <c r="D148" s="117"/>
      <c r="E148" s="105" t="s">
        <v>632</v>
      </c>
      <c r="F148" s="126"/>
      <c r="G148" s="95">
        <f t="shared" ref="G148:G174" si="225">SUM(H148+I148)</f>
        <v>109790.8</v>
      </c>
      <c r="H148" s="100">
        <f>SUM(H149)</f>
        <v>108801</v>
      </c>
      <c r="I148" s="100">
        <f>SUM(I150)</f>
        <v>989.8</v>
      </c>
      <c r="J148" s="95">
        <f t="shared" ref="J148:J151" si="226">SUM(K148+L148)</f>
        <v>122890</v>
      </c>
      <c r="K148" s="100">
        <f>SUM(K149)</f>
        <v>121890</v>
      </c>
      <c r="L148" s="100">
        <f>SUM(L150)</f>
        <v>1000</v>
      </c>
      <c r="M148" s="95">
        <f t="shared" ref="M148:M151" si="227">SUM(N148+O148)</f>
        <v>126050</v>
      </c>
      <c r="N148" s="100">
        <f>SUM(N149)</f>
        <v>126050</v>
      </c>
      <c r="O148" s="100">
        <f>SUM(O149)</f>
        <v>0</v>
      </c>
      <c r="P148" s="95">
        <f t="shared" ref="P148:P151" si="228">SUM(Q148+R148)</f>
        <v>3160</v>
      </c>
      <c r="Q148" s="95">
        <f t="shared" si="223"/>
        <v>4160</v>
      </c>
      <c r="R148" s="95">
        <f t="shared" si="224"/>
        <v>-1000</v>
      </c>
      <c r="S148" s="95">
        <f t="shared" ref="S148:S151" si="229">SUM(T148+U148)</f>
        <v>125050</v>
      </c>
      <c r="T148" s="100">
        <f>SUM(T149)</f>
        <v>125050</v>
      </c>
      <c r="U148" s="100">
        <f>SUM(U149)</f>
        <v>0</v>
      </c>
      <c r="V148" s="95">
        <f t="shared" ref="V148:V151" si="230">SUM(W148+X148)</f>
        <v>125150</v>
      </c>
      <c r="W148" s="100">
        <f>SUM(W149)</f>
        <v>125150</v>
      </c>
      <c r="X148" s="100">
        <f>SUM(X149)</f>
        <v>0</v>
      </c>
      <c r="Y148" s="65">
        <f t="shared" ref="Y148:Y174" si="231">SUM(M148-J148)</f>
        <v>3160</v>
      </c>
    </row>
    <row r="149" spans="1:25" ht="20.399999999999999">
      <c r="A149" s="114"/>
      <c r="B149" s="115"/>
      <c r="C149" s="115"/>
      <c r="D149" s="115"/>
      <c r="E149" s="109" t="s">
        <v>633</v>
      </c>
      <c r="F149" s="115">
        <v>4511</v>
      </c>
      <c r="G149" s="95">
        <f t="shared" si="225"/>
        <v>108801</v>
      </c>
      <c r="H149" s="62">
        <v>108801</v>
      </c>
      <c r="I149" s="62"/>
      <c r="J149" s="95">
        <f t="shared" si="226"/>
        <v>121890</v>
      </c>
      <c r="K149" s="62">
        <v>121890</v>
      </c>
      <c r="L149" s="62"/>
      <c r="M149" s="95">
        <f t="shared" si="227"/>
        <v>126050</v>
      </c>
      <c r="N149" s="62">
        <v>126050</v>
      </c>
      <c r="O149" s="62"/>
      <c r="P149" s="95">
        <f t="shared" si="228"/>
        <v>4160</v>
      </c>
      <c r="Q149" s="95">
        <f t="shared" si="223"/>
        <v>4160</v>
      </c>
      <c r="R149" s="95">
        <f t="shared" si="224"/>
        <v>0</v>
      </c>
      <c r="S149" s="95">
        <f t="shared" si="229"/>
        <v>125050</v>
      </c>
      <c r="T149" s="62">
        <v>125050</v>
      </c>
      <c r="U149" s="62"/>
      <c r="V149" s="95">
        <f t="shared" si="230"/>
        <v>125150</v>
      </c>
      <c r="W149" s="62">
        <v>125150</v>
      </c>
      <c r="X149" s="62"/>
      <c r="Y149" s="65">
        <f t="shared" si="231"/>
        <v>4160</v>
      </c>
    </row>
    <row r="150" spans="1:25" ht="11.4">
      <c r="A150" s="114"/>
      <c r="B150" s="115"/>
      <c r="C150" s="115"/>
      <c r="D150" s="115"/>
      <c r="E150" s="107" t="s">
        <v>638</v>
      </c>
      <c r="F150" s="115">
        <v>5122</v>
      </c>
      <c r="G150" s="95">
        <f t="shared" si="225"/>
        <v>989.8</v>
      </c>
      <c r="H150" s="62"/>
      <c r="I150" s="62">
        <v>989.8</v>
      </c>
      <c r="J150" s="95">
        <f t="shared" si="226"/>
        <v>1000</v>
      </c>
      <c r="K150" s="62"/>
      <c r="L150" s="62">
        <v>1000</v>
      </c>
      <c r="M150" s="95">
        <f t="shared" si="227"/>
        <v>0</v>
      </c>
      <c r="N150" s="62"/>
      <c r="O150" s="62"/>
      <c r="P150" s="95">
        <f t="shared" si="228"/>
        <v>-1000</v>
      </c>
      <c r="Q150" s="95">
        <f t="shared" si="223"/>
        <v>0</v>
      </c>
      <c r="R150" s="95">
        <f t="shared" si="224"/>
        <v>-1000</v>
      </c>
      <c r="S150" s="95">
        <f t="shared" si="229"/>
        <v>0</v>
      </c>
      <c r="T150" s="62"/>
      <c r="U150" s="62"/>
      <c r="V150" s="95">
        <f t="shared" si="230"/>
        <v>0</v>
      </c>
      <c r="W150" s="62"/>
      <c r="X150" s="62"/>
      <c r="Y150" s="65">
        <f t="shared" si="231"/>
        <v>-1000</v>
      </c>
    </row>
    <row r="151" spans="1:25" s="5" customFormat="1">
      <c r="A151" s="116" t="s">
        <v>304</v>
      </c>
      <c r="B151" s="117" t="s">
        <v>299</v>
      </c>
      <c r="C151" s="117" t="s">
        <v>222</v>
      </c>
      <c r="D151" s="117" t="s">
        <v>195</v>
      </c>
      <c r="E151" s="97" t="s">
        <v>305</v>
      </c>
      <c r="F151" s="126"/>
      <c r="G151" s="95">
        <f t="shared" si="225"/>
        <v>93240.5</v>
      </c>
      <c r="H151" s="100">
        <f>SUM(H153+H158+H162+H167)</f>
        <v>91525.5</v>
      </c>
      <c r="I151" s="100">
        <f>SUM(I153+I158+I162+I167)</f>
        <v>1715</v>
      </c>
      <c r="J151" s="95">
        <f t="shared" si="226"/>
        <v>115513</v>
      </c>
      <c r="K151" s="100">
        <f>SUM(K153+K158+K162+K167)</f>
        <v>113013</v>
      </c>
      <c r="L151" s="100">
        <f>SUM(L153+L158+L162+L167)</f>
        <v>2500</v>
      </c>
      <c r="M151" s="95">
        <f t="shared" si="227"/>
        <v>125401.3</v>
      </c>
      <c r="N151" s="100">
        <f>SUM(N153+N158+N162+N167)</f>
        <v>125401.3</v>
      </c>
      <c r="O151" s="100">
        <f>SUM(O153+O158+O162+O167)</f>
        <v>0</v>
      </c>
      <c r="P151" s="95">
        <f t="shared" si="228"/>
        <v>9888.3000000000029</v>
      </c>
      <c r="Q151" s="95">
        <f t="shared" si="223"/>
        <v>12388.300000000003</v>
      </c>
      <c r="R151" s="95">
        <f t="shared" si="224"/>
        <v>-2500</v>
      </c>
      <c r="S151" s="95">
        <f t="shared" si="229"/>
        <v>122591.3</v>
      </c>
      <c r="T151" s="100">
        <f>SUM(T153+T158+T162+T167)</f>
        <v>122591.3</v>
      </c>
      <c r="U151" s="100">
        <f>SUM(U153+U158+U162+U167)</f>
        <v>0</v>
      </c>
      <c r="V151" s="95">
        <f t="shared" si="230"/>
        <v>122991.3</v>
      </c>
      <c r="W151" s="100">
        <f>SUM(W153+W158+W162+W167)</f>
        <v>122991.3</v>
      </c>
      <c r="X151" s="100">
        <f>SUM(X153+X158+X162+X167)</f>
        <v>0</v>
      </c>
      <c r="Y151" s="65">
        <f t="shared" si="231"/>
        <v>9888.3000000000029</v>
      </c>
    </row>
    <row r="152" spans="1:25">
      <c r="A152" s="114"/>
      <c r="B152" s="115"/>
      <c r="C152" s="115"/>
      <c r="D152" s="115"/>
      <c r="E152" s="96" t="s">
        <v>200</v>
      </c>
      <c r="F152" s="115"/>
      <c r="G152" s="95"/>
      <c r="H152" s="62"/>
      <c r="I152" s="62"/>
      <c r="J152" s="95"/>
      <c r="K152" s="62"/>
      <c r="L152" s="62"/>
      <c r="M152" s="95"/>
      <c r="N152" s="62"/>
      <c r="O152" s="62"/>
      <c r="P152" s="95"/>
      <c r="Q152" s="95">
        <f t="shared" si="223"/>
        <v>0</v>
      </c>
      <c r="R152" s="95">
        <f t="shared" si="224"/>
        <v>0</v>
      </c>
      <c r="S152" s="95"/>
      <c r="T152" s="62"/>
      <c r="U152" s="62"/>
      <c r="V152" s="95"/>
      <c r="W152" s="62"/>
      <c r="X152" s="62"/>
      <c r="Y152" s="65"/>
    </row>
    <row r="153" spans="1:25">
      <c r="A153" s="114" t="s">
        <v>306</v>
      </c>
      <c r="B153" s="115" t="s">
        <v>299</v>
      </c>
      <c r="C153" s="115" t="s">
        <v>222</v>
      </c>
      <c r="D153" s="115" t="s">
        <v>198</v>
      </c>
      <c r="E153" s="96" t="s">
        <v>307</v>
      </c>
      <c r="F153" s="115"/>
      <c r="G153" s="95">
        <f t="shared" si="225"/>
        <v>36335</v>
      </c>
      <c r="H153" s="62">
        <f>SUM(H155)</f>
        <v>34950</v>
      </c>
      <c r="I153" s="62">
        <f>SUM(I155)</f>
        <v>1385</v>
      </c>
      <c r="J153" s="95">
        <f t="shared" ref="J153" si="232">SUM(K153+L153)</f>
        <v>37680</v>
      </c>
      <c r="K153" s="62">
        <f>SUM(K155)</f>
        <v>37180</v>
      </c>
      <c r="L153" s="62">
        <f>SUM(L155)</f>
        <v>500</v>
      </c>
      <c r="M153" s="95">
        <f t="shared" ref="M153" si="233">SUM(N153+O153)</f>
        <v>42130</v>
      </c>
      <c r="N153" s="62">
        <f>SUM(N155)</f>
        <v>42130</v>
      </c>
      <c r="O153" s="62">
        <f>SUM(O155)</f>
        <v>0</v>
      </c>
      <c r="P153" s="95">
        <f t="shared" ref="P153" si="234">SUM(Q153+R153)</f>
        <v>4450</v>
      </c>
      <c r="Q153" s="95">
        <f t="shared" si="223"/>
        <v>4950</v>
      </c>
      <c r="R153" s="95">
        <f t="shared" si="224"/>
        <v>-500</v>
      </c>
      <c r="S153" s="95">
        <f t="shared" ref="S153" si="235">SUM(T153+U153)</f>
        <v>41530</v>
      </c>
      <c r="T153" s="62">
        <f>SUM(T155)</f>
        <v>41530</v>
      </c>
      <c r="U153" s="62">
        <f>SUM(U155)</f>
        <v>0</v>
      </c>
      <c r="V153" s="95">
        <f t="shared" ref="V153" si="236">SUM(W153+X153)</f>
        <v>41630</v>
      </c>
      <c r="W153" s="62">
        <f>SUM(W155)</f>
        <v>41630</v>
      </c>
      <c r="X153" s="62">
        <f>SUM(X155)</f>
        <v>0</v>
      </c>
      <c r="Y153" s="65">
        <f t="shared" si="231"/>
        <v>4450</v>
      </c>
    </row>
    <row r="154" spans="1:25">
      <c r="A154" s="114"/>
      <c r="B154" s="115"/>
      <c r="C154" s="115"/>
      <c r="D154" s="115"/>
      <c r="E154" s="96" t="s">
        <v>5</v>
      </c>
      <c r="F154" s="115"/>
      <c r="G154" s="95"/>
      <c r="H154" s="62"/>
      <c r="I154" s="62"/>
      <c r="J154" s="95"/>
      <c r="K154" s="62"/>
      <c r="L154" s="62"/>
      <c r="M154" s="95"/>
      <c r="N154" s="62"/>
      <c r="O154" s="62"/>
      <c r="P154" s="95"/>
      <c r="Q154" s="95">
        <f t="shared" si="223"/>
        <v>0</v>
      </c>
      <c r="R154" s="95">
        <f t="shared" si="224"/>
        <v>0</v>
      </c>
      <c r="S154" s="95"/>
      <c r="T154" s="62"/>
      <c r="U154" s="62"/>
      <c r="V154" s="95"/>
      <c r="W154" s="62"/>
      <c r="X154" s="62"/>
      <c r="Y154" s="65"/>
    </row>
    <row r="155" spans="1:25" s="5" customFormat="1">
      <c r="A155" s="116"/>
      <c r="B155" s="117"/>
      <c r="C155" s="117"/>
      <c r="D155" s="117"/>
      <c r="E155" s="97" t="s">
        <v>571</v>
      </c>
      <c r="F155" s="126"/>
      <c r="G155" s="95">
        <f t="shared" si="225"/>
        <v>36335</v>
      </c>
      <c r="H155" s="100">
        <f>SUM(H156)</f>
        <v>34950</v>
      </c>
      <c r="I155" s="100">
        <f>SUM(I157)</f>
        <v>1385</v>
      </c>
      <c r="J155" s="95">
        <f t="shared" ref="J155:J158" si="237">SUM(K155+L155)</f>
        <v>37680</v>
      </c>
      <c r="K155" s="100">
        <f>SUM(K156)</f>
        <v>37180</v>
      </c>
      <c r="L155" s="100">
        <f>SUM(L157)</f>
        <v>500</v>
      </c>
      <c r="M155" s="95">
        <f t="shared" ref="M155:M158" si="238">SUM(N155+O155)</f>
        <v>42130</v>
      </c>
      <c r="N155" s="100">
        <f>SUM(N156)</f>
        <v>42130</v>
      </c>
      <c r="O155" s="100">
        <f>SUM(O156)</f>
        <v>0</v>
      </c>
      <c r="P155" s="95">
        <f t="shared" ref="P155:P158" si="239">SUM(Q155+R155)</f>
        <v>4450</v>
      </c>
      <c r="Q155" s="95">
        <f t="shared" si="223"/>
        <v>4950</v>
      </c>
      <c r="R155" s="95">
        <f t="shared" si="224"/>
        <v>-500</v>
      </c>
      <c r="S155" s="95">
        <f t="shared" ref="S155:S158" si="240">SUM(T155+U155)</f>
        <v>41530</v>
      </c>
      <c r="T155" s="100">
        <f>SUM(T156)</f>
        <v>41530</v>
      </c>
      <c r="U155" s="100">
        <f>SUM(U156)</f>
        <v>0</v>
      </c>
      <c r="V155" s="95">
        <f t="shared" ref="V155:V158" si="241">SUM(W155+X155)</f>
        <v>41630</v>
      </c>
      <c r="W155" s="100">
        <f>SUM(W156)</f>
        <v>41630</v>
      </c>
      <c r="X155" s="100">
        <f>SUM(X156)</f>
        <v>0</v>
      </c>
      <c r="Y155" s="65">
        <f t="shared" si="231"/>
        <v>4450</v>
      </c>
    </row>
    <row r="156" spans="1:25" ht="20.399999999999999">
      <c r="A156" s="114"/>
      <c r="B156" s="115"/>
      <c r="C156" s="115"/>
      <c r="D156" s="115"/>
      <c r="E156" s="96" t="s">
        <v>447</v>
      </c>
      <c r="F156" s="115" t="s">
        <v>448</v>
      </c>
      <c r="G156" s="95">
        <f t="shared" si="225"/>
        <v>34950</v>
      </c>
      <c r="H156" s="62">
        <v>34950</v>
      </c>
      <c r="I156" s="62"/>
      <c r="J156" s="95">
        <f t="shared" si="237"/>
        <v>37180</v>
      </c>
      <c r="K156" s="62">
        <v>37180</v>
      </c>
      <c r="L156" s="62"/>
      <c r="M156" s="95">
        <f t="shared" si="238"/>
        <v>42130</v>
      </c>
      <c r="N156" s="62">
        <v>42130</v>
      </c>
      <c r="O156" s="62"/>
      <c r="P156" s="95">
        <f t="shared" si="239"/>
        <v>4950</v>
      </c>
      <c r="Q156" s="95">
        <f t="shared" si="223"/>
        <v>4950</v>
      </c>
      <c r="R156" s="95">
        <f t="shared" si="224"/>
        <v>0</v>
      </c>
      <c r="S156" s="95">
        <f t="shared" si="240"/>
        <v>41530</v>
      </c>
      <c r="T156" s="62">
        <v>41530</v>
      </c>
      <c r="U156" s="62"/>
      <c r="V156" s="95">
        <f t="shared" si="241"/>
        <v>41630</v>
      </c>
      <c r="W156" s="62">
        <v>41630</v>
      </c>
      <c r="X156" s="62"/>
      <c r="Y156" s="65">
        <f t="shared" si="231"/>
        <v>4950</v>
      </c>
    </row>
    <row r="157" spans="1:25" ht="11.4">
      <c r="A157" s="114"/>
      <c r="B157" s="115"/>
      <c r="C157" s="115"/>
      <c r="D157" s="115"/>
      <c r="E157" s="107" t="s">
        <v>638</v>
      </c>
      <c r="F157" s="115">
        <v>5122</v>
      </c>
      <c r="G157" s="95">
        <f t="shared" si="225"/>
        <v>1385</v>
      </c>
      <c r="H157" s="62"/>
      <c r="I157" s="62">
        <v>1385</v>
      </c>
      <c r="J157" s="95">
        <f t="shared" si="237"/>
        <v>500</v>
      </c>
      <c r="K157" s="62"/>
      <c r="L157" s="62">
        <v>500</v>
      </c>
      <c r="M157" s="95">
        <f t="shared" si="238"/>
        <v>0</v>
      </c>
      <c r="N157" s="62"/>
      <c r="O157" s="62"/>
      <c r="P157" s="95">
        <f t="shared" si="239"/>
        <v>-500</v>
      </c>
      <c r="Q157" s="95">
        <f t="shared" si="223"/>
        <v>0</v>
      </c>
      <c r="R157" s="95">
        <f t="shared" si="224"/>
        <v>-500</v>
      </c>
      <c r="S157" s="95">
        <f t="shared" si="240"/>
        <v>0</v>
      </c>
      <c r="T157" s="62"/>
      <c r="U157" s="62"/>
      <c r="V157" s="95">
        <f t="shared" si="241"/>
        <v>0</v>
      </c>
      <c r="W157" s="62"/>
      <c r="X157" s="62"/>
      <c r="Y157" s="65">
        <f t="shared" si="231"/>
        <v>-500</v>
      </c>
    </row>
    <row r="158" spans="1:25">
      <c r="A158" s="114" t="s">
        <v>308</v>
      </c>
      <c r="B158" s="115" t="s">
        <v>299</v>
      </c>
      <c r="C158" s="115" t="s">
        <v>222</v>
      </c>
      <c r="D158" s="115" t="s">
        <v>222</v>
      </c>
      <c r="E158" s="96" t="s">
        <v>309</v>
      </c>
      <c r="F158" s="115"/>
      <c r="G158" s="95">
        <f t="shared" si="225"/>
        <v>18282</v>
      </c>
      <c r="H158" s="62">
        <f>SUM(H160)</f>
        <v>17952</v>
      </c>
      <c r="I158" s="62">
        <f>SUM(I161)</f>
        <v>330</v>
      </c>
      <c r="J158" s="95">
        <f t="shared" si="237"/>
        <v>22013</v>
      </c>
      <c r="K158" s="62">
        <f>SUM(K160)</f>
        <v>21013</v>
      </c>
      <c r="L158" s="62">
        <f>SUM(L161)</f>
        <v>1000</v>
      </c>
      <c r="M158" s="95">
        <f t="shared" si="238"/>
        <v>22070</v>
      </c>
      <c r="N158" s="62">
        <f>SUM(N160)</f>
        <v>22070</v>
      </c>
      <c r="O158" s="62">
        <f>SUM(O160)</f>
        <v>0</v>
      </c>
      <c r="P158" s="95">
        <f t="shared" si="239"/>
        <v>57</v>
      </c>
      <c r="Q158" s="95">
        <f t="shared" si="223"/>
        <v>1057</v>
      </c>
      <c r="R158" s="95">
        <f t="shared" si="224"/>
        <v>-1000</v>
      </c>
      <c r="S158" s="95">
        <f t="shared" si="240"/>
        <v>21060</v>
      </c>
      <c r="T158" s="62">
        <f>SUM(T160)</f>
        <v>21060</v>
      </c>
      <c r="U158" s="62">
        <f>SUM(U160)</f>
        <v>0</v>
      </c>
      <c r="V158" s="95">
        <f t="shared" si="241"/>
        <v>21260</v>
      </c>
      <c r="W158" s="62">
        <f>SUM(W160)</f>
        <v>21260</v>
      </c>
      <c r="X158" s="62">
        <f>SUM(X160)</f>
        <v>0</v>
      </c>
      <c r="Y158" s="65">
        <f t="shared" si="231"/>
        <v>57</v>
      </c>
    </row>
    <row r="159" spans="1:25">
      <c r="A159" s="114"/>
      <c r="B159" s="115"/>
      <c r="C159" s="115"/>
      <c r="D159" s="115"/>
      <c r="E159" s="96" t="s">
        <v>5</v>
      </c>
      <c r="F159" s="115"/>
      <c r="G159" s="95"/>
      <c r="H159" s="62"/>
      <c r="I159" s="62"/>
      <c r="J159" s="95"/>
      <c r="K159" s="62"/>
      <c r="L159" s="62"/>
      <c r="M159" s="95"/>
      <c r="N159" s="62"/>
      <c r="O159" s="62"/>
      <c r="P159" s="95"/>
      <c r="Q159" s="95">
        <f t="shared" si="223"/>
        <v>0</v>
      </c>
      <c r="R159" s="95">
        <f t="shared" si="224"/>
        <v>0</v>
      </c>
      <c r="S159" s="95"/>
      <c r="T159" s="62"/>
      <c r="U159" s="62"/>
      <c r="V159" s="95"/>
      <c r="W159" s="62"/>
      <c r="X159" s="62"/>
      <c r="Y159" s="65"/>
    </row>
    <row r="160" spans="1:25" ht="20.399999999999999">
      <c r="A160" s="114"/>
      <c r="B160" s="115"/>
      <c r="C160" s="115"/>
      <c r="D160" s="115"/>
      <c r="E160" s="96" t="s">
        <v>447</v>
      </c>
      <c r="F160" s="115" t="s">
        <v>448</v>
      </c>
      <c r="G160" s="95">
        <f t="shared" si="225"/>
        <v>17952</v>
      </c>
      <c r="H160" s="62">
        <v>17952</v>
      </c>
      <c r="I160" s="62"/>
      <c r="J160" s="95">
        <f t="shared" ref="J160:J162" si="242">SUM(K160+L160)</f>
        <v>21013</v>
      </c>
      <c r="K160" s="62">
        <v>21013</v>
      </c>
      <c r="L160" s="62"/>
      <c r="M160" s="95">
        <f t="shared" ref="M160:M162" si="243">SUM(N160+O160)</f>
        <v>22070</v>
      </c>
      <c r="N160" s="62">
        <v>22070</v>
      </c>
      <c r="O160" s="62"/>
      <c r="P160" s="95">
        <f t="shared" ref="P160:P162" si="244">SUM(Q160+R160)</f>
        <v>1057</v>
      </c>
      <c r="Q160" s="95">
        <f t="shared" si="223"/>
        <v>1057</v>
      </c>
      <c r="R160" s="95">
        <f t="shared" si="224"/>
        <v>0</v>
      </c>
      <c r="S160" s="95">
        <f t="shared" ref="S160:S162" si="245">SUM(T160+U160)</f>
        <v>21060</v>
      </c>
      <c r="T160" s="62">
        <v>21060</v>
      </c>
      <c r="U160" s="62"/>
      <c r="V160" s="95">
        <f t="shared" ref="V160:V162" si="246">SUM(W160+X160)</f>
        <v>21260</v>
      </c>
      <c r="W160" s="62">
        <v>21260</v>
      </c>
      <c r="X160" s="62"/>
      <c r="Y160" s="65">
        <f t="shared" si="231"/>
        <v>1057</v>
      </c>
    </row>
    <row r="161" spans="1:25" ht="11.4">
      <c r="A161" s="114"/>
      <c r="B161" s="115"/>
      <c r="C161" s="115"/>
      <c r="D161" s="115"/>
      <c r="E161" s="107" t="s">
        <v>638</v>
      </c>
      <c r="F161" s="115">
        <v>5122</v>
      </c>
      <c r="G161" s="95">
        <f t="shared" si="225"/>
        <v>330</v>
      </c>
      <c r="H161" s="62"/>
      <c r="I161" s="62">
        <v>330</v>
      </c>
      <c r="J161" s="95">
        <f t="shared" si="242"/>
        <v>1000</v>
      </c>
      <c r="K161" s="62"/>
      <c r="L161" s="62">
        <v>1000</v>
      </c>
      <c r="M161" s="95">
        <f t="shared" si="243"/>
        <v>0</v>
      </c>
      <c r="N161" s="62"/>
      <c r="O161" s="62"/>
      <c r="P161" s="95">
        <f t="shared" si="244"/>
        <v>-1000</v>
      </c>
      <c r="Q161" s="95">
        <f t="shared" si="223"/>
        <v>0</v>
      </c>
      <c r="R161" s="95">
        <f t="shared" si="224"/>
        <v>-1000</v>
      </c>
      <c r="S161" s="95">
        <f t="shared" si="245"/>
        <v>0</v>
      </c>
      <c r="T161" s="62"/>
      <c r="U161" s="62"/>
      <c r="V161" s="95">
        <f t="shared" si="246"/>
        <v>0</v>
      </c>
      <c r="W161" s="62"/>
      <c r="X161" s="62"/>
      <c r="Y161" s="65">
        <f t="shared" si="231"/>
        <v>-1000</v>
      </c>
    </row>
    <row r="162" spans="1:25">
      <c r="A162" s="114" t="s">
        <v>310</v>
      </c>
      <c r="B162" s="115" t="s">
        <v>299</v>
      </c>
      <c r="C162" s="115" t="s">
        <v>222</v>
      </c>
      <c r="D162" s="115" t="s">
        <v>204</v>
      </c>
      <c r="E162" s="96" t="s">
        <v>311</v>
      </c>
      <c r="F162" s="115"/>
      <c r="G162" s="95">
        <f t="shared" si="225"/>
        <v>27050</v>
      </c>
      <c r="H162" s="62">
        <f>SUM(H164)</f>
        <v>27050</v>
      </c>
      <c r="I162" s="62">
        <f>SUM(I164)</f>
        <v>0</v>
      </c>
      <c r="J162" s="95">
        <f t="shared" si="242"/>
        <v>35820</v>
      </c>
      <c r="K162" s="62">
        <f>SUM(K164)</f>
        <v>34820</v>
      </c>
      <c r="L162" s="62">
        <f>SUM(L164)</f>
        <v>1000</v>
      </c>
      <c r="M162" s="95">
        <f t="shared" si="243"/>
        <v>41201.300000000003</v>
      </c>
      <c r="N162" s="62">
        <f>SUM(N164)</f>
        <v>41201.300000000003</v>
      </c>
      <c r="O162" s="62">
        <f>SUM(O164)</f>
        <v>0</v>
      </c>
      <c r="P162" s="95">
        <f t="shared" si="244"/>
        <v>5381.3000000000029</v>
      </c>
      <c r="Q162" s="95">
        <f t="shared" si="223"/>
        <v>6381.3000000000029</v>
      </c>
      <c r="R162" s="95">
        <f t="shared" si="224"/>
        <v>-1000</v>
      </c>
      <c r="S162" s="95">
        <f t="shared" si="245"/>
        <v>40001.300000000003</v>
      </c>
      <c r="T162" s="62">
        <f>SUM(T164)</f>
        <v>40001.300000000003</v>
      </c>
      <c r="U162" s="62">
        <f>SUM(U164)</f>
        <v>0</v>
      </c>
      <c r="V162" s="95">
        <f t="shared" si="246"/>
        <v>40101.300000000003</v>
      </c>
      <c r="W162" s="62">
        <f>SUM(W164)</f>
        <v>40101.300000000003</v>
      </c>
      <c r="X162" s="62">
        <f>SUM(X164)</f>
        <v>0</v>
      </c>
      <c r="Y162" s="65">
        <f t="shared" si="231"/>
        <v>5381.3000000000029</v>
      </c>
    </row>
    <row r="163" spans="1:25">
      <c r="A163" s="114"/>
      <c r="B163" s="115"/>
      <c r="C163" s="115"/>
      <c r="D163" s="115"/>
      <c r="E163" s="96" t="s">
        <v>5</v>
      </c>
      <c r="F163" s="115"/>
      <c r="G163" s="95"/>
      <c r="H163" s="62"/>
      <c r="I163" s="62"/>
      <c r="J163" s="95"/>
      <c r="K163" s="62"/>
      <c r="L163" s="62"/>
      <c r="M163" s="95"/>
      <c r="N163" s="62"/>
      <c r="O163" s="62"/>
      <c r="P163" s="95"/>
      <c r="Q163" s="95">
        <f t="shared" si="223"/>
        <v>0</v>
      </c>
      <c r="R163" s="95">
        <f t="shared" si="224"/>
        <v>0</v>
      </c>
      <c r="S163" s="95"/>
      <c r="T163" s="62"/>
      <c r="U163" s="62"/>
      <c r="V163" s="95"/>
      <c r="W163" s="62"/>
      <c r="X163" s="62"/>
      <c r="Y163" s="65"/>
    </row>
    <row r="164" spans="1:25" s="5" customFormat="1" ht="20.399999999999999">
      <c r="A164" s="116"/>
      <c r="B164" s="117"/>
      <c r="C164" s="117"/>
      <c r="D164" s="117"/>
      <c r="E164" s="97" t="s">
        <v>572</v>
      </c>
      <c r="F164" s="126"/>
      <c r="G164" s="95">
        <f t="shared" si="225"/>
        <v>27050</v>
      </c>
      <c r="H164" s="100">
        <f>SUM(H165)</f>
        <v>27050</v>
      </c>
      <c r="I164" s="100">
        <f>SUM(I165)</f>
        <v>0</v>
      </c>
      <c r="J164" s="95">
        <f t="shared" ref="J164:J167" si="247">SUM(K164+L164)</f>
        <v>35820</v>
      </c>
      <c r="K164" s="100">
        <f>SUM(K165)</f>
        <v>34820</v>
      </c>
      <c r="L164" s="100">
        <f>SUM(L166)</f>
        <v>1000</v>
      </c>
      <c r="M164" s="95">
        <f t="shared" ref="M164:M167" si="248">SUM(N164+O164)</f>
        <v>41201.300000000003</v>
      </c>
      <c r="N164" s="100">
        <f>SUM(N165)</f>
        <v>41201.300000000003</v>
      </c>
      <c r="O164" s="100">
        <f>SUM(O165)</f>
        <v>0</v>
      </c>
      <c r="P164" s="95">
        <f t="shared" ref="P164:P167" si="249">SUM(Q164+R164)</f>
        <v>5381.3000000000029</v>
      </c>
      <c r="Q164" s="95">
        <f t="shared" si="223"/>
        <v>6381.3000000000029</v>
      </c>
      <c r="R164" s="95">
        <f t="shared" si="224"/>
        <v>-1000</v>
      </c>
      <c r="S164" s="95">
        <f t="shared" ref="S164:S167" si="250">SUM(T164+U164)</f>
        <v>40001.300000000003</v>
      </c>
      <c r="T164" s="100">
        <f>SUM(T165)</f>
        <v>40001.300000000003</v>
      </c>
      <c r="U164" s="100">
        <f>SUM(U165)</f>
        <v>0</v>
      </c>
      <c r="V164" s="95">
        <f t="shared" ref="V164:V167" si="251">SUM(W164+X164)</f>
        <v>40101.300000000003</v>
      </c>
      <c r="W164" s="100">
        <f>SUM(W165)</f>
        <v>40101.300000000003</v>
      </c>
      <c r="X164" s="100">
        <f>SUM(X165)</f>
        <v>0</v>
      </c>
      <c r="Y164" s="65">
        <f t="shared" si="231"/>
        <v>5381.3000000000029</v>
      </c>
    </row>
    <row r="165" spans="1:25" ht="20.399999999999999">
      <c r="A165" s="114"/>
      <c r="B165" s="115"/>
      <c r="C165" s="115"/>
      <c r="D165" s="115"/>
      <c r="E165" s="96" t="s">
        <v>447</v>
      </c>
      <c r="F165" s="115" t="s">
        <v>448</v>
      </c>
      <c r="G165" s="95">
        <f t="shared" si="225"/>
        <v>27050</v>
      </c>
      <c r="H165" s="62">
        <v>27050</v>
      </c>
      <c r="I165" s="62"/>
      <c r="J165" s="95">
        <f t="shared" si="247"/>
        <v>34820</v>
      </c>
      <c r="K165" s="62">
        <v>34820</v>
      </c>
      <c r="L165" s="62"/>
      <c r="M165" s="95">
        <f t="shared" si="248"/>
        <v>41201.300000000003</v>
      </c>
      <c r="N165" s="62">
        <v>41201.300000000003</v>
      </c>
      <c r="O165" s="62"/>
      <c r="P165" s="95">
        <f t="shared" si="249"/>
        <v>6381.3000000000029</v>
      </c>
      <c r="Q165" s="95">
        <f t="shared" si="223"/>
        <v>6381.3000000000029</v>
      </c>
      <c r="R165" s="95">
        <f t="shared" si="224"/>
        <v>0</v>
      </c>
      <c r="S165" s="95">
        <f t="shared" si="250"/>
        <v>40001.300000000003</v>
      </c>
      <c r="T165" s="62">
        <v>40001.300000000003</v>
      </c>
      <c r="U165" s="62"/>
      <c r="V165" s="95">
        <f t="shared" si="251"/>
        <v>40101.300000000003</v>
      </c>
      <c r="W165" s="62">
        <v>40101.300000000003</v>
      </c>
      <c r="X165" s="62"/>
      <c r="Y165" s="65">
        <f t="shared" si="231"/>
        <v>6381.3000000000029</v>
      </c>
    </row>
    <row r="166" spans="1:25" ht="11.4">
      <c r="A166" s="114"/>
      <c r="B166" s="115"/>
      <c r="C166" s="115"/>
      <c r="D166" s="115"/>
      <c r="E166" s="107" t="s">
        <v>638</v>
      </c>
      <c r="F166" s="115">
        <v>5122</v>
      </c>
      <c r="G166" s="95">
        <f t="shared" si="225"/>
        <v>0</v>
      </c>
      <c r="H166" s="62"/>
      <c r="I166" s="62"/>
      <c r="J166" s="95">
        <f t="shared" si="247"/>
        <v>1000</v>
      </c>
      <c r="K166" s="62"/>
      <c r="L166" s="62">
        <v>1000</v>
      </c>
      <c r="M166" s="95">
        <f t="shared" si="248"/>
        <v>0</v>
      </c>
      <c r="N166" s="62"/>
      <c r="O166" s="62"/>
      <c r="P166" s="95">
        <f t="shared" ref="P166" si="252">SUM(Q166+R166)</f>
        <v>-1000</v>
      </c>
      <c r="Q166" s="95">
        <f t="shared" ref="Q166" si="253">SUM(N166-K166)</f>
        <v>0</v>
      </c>
      <c r="R166" s="95">
        <f t="shared" ref="R166" si="254">SUM(O166-L166)</f>
        <v>-1000</v>
      </c>
      <c r="S166" s="95">
        <f t="shared" ref="S166" si="255">SUM(T166+U166)</f>
        <v>0</v>
      </c>
      <c r="T166" s="62"/>
      <c r="U166" s="62"/>
      <c r="V166" s="95">
        <f t="shared" si="251"/>
        <v>0</v>
      </c>
      <c r="W166" s="62"/>
      <c r="X166" s="62"/>
      <c r="Y166" s="65">
        <f t="shared" si="231"/>
        <v>-1000</v>
      </c>
    </row>
    <row r="167" spans="1:25">
      <c r="A167" s="114" t="s">
        <v>312</v>
      </c>
      <c r="B167" s="115" t="s">
        <v>299</v>
      </c>
      <c r="C167" s="115" t="s">
        <v>222</v>
      </c>
      <c r="D167" s="115" t="s">
        <v>238</v>
      </c>
      <c r="E167" s="96" t="s">
        <v>313</v>
      </c>
      <c r="F167" s="115"/>
      <c r="G167" s="95">
        <f t="shared" si="225"/>
        <v>11573.5</v>
      </c>
      <c r="H167" s="62">
        <f>SUM(H169)</f>
        <v>11573.5</v>
      </c>
      <c r="I167" s="62">
        <f>SUM(I169)</f>
        <v>0</v>
      </c>
      <c r="J167" s="95">
        <f t="shared" si="247"/>
        <v>20000</v>
      </c>
      <c r="K167" s="62">
        <f>SUM(K169)</f>
        <v>20000</v>
      </c>
      <c r="L167" s="62">
        <f>SUM(L169)</f>
        <v>0</v>
      </c>
      <c r="M167" s="95">
        <f t="shared" si="248"/>
        <v>20000</v>
      </c>
      <c r="N167" s="62">
        <f>SUM(N169)</f>
        <v>20000</v>
      </c>
      <c r="O167" s="62">
        <f>SUM(O169)</f>
        <v>0</v>
      </c>
      <c r="P167" s="95">
        <f t="shared" si="249"/>
        <v>0</v>
      </c>
      <c r="Q167" s="95">
        <f t="shared" si="223"/>
        <v>0</v>
      </c>
      <c r="R167" s="95">
        <f t="shared" si="224"/>
        <v>0</v>
      </c>
      <c r="S167" s="95">
        <f t="shared" si="250"/>
        <v>20000</v>
      </c>
      <c r="T167" s="62">
        <f>SUM(T169)</f>
        <v>20000</v>
      </c>
      <c r="U167" s="62">
        <f>SUM(U169)</f>
        <v>0</v>
      </c>
      <c r="V167" s="95">
        <f t="shared" si="251"/>
        <v>20000</v>
      </c>
      <c r="W167" s="62">
        <f>SUM(W169)</f>
        <v>20000</v>
      </c>
      <c r="X167" s="62">
        <f>SUM(X169)</f>
        <v>0</v>
      </c>
      <c r="Y167" s="65">
        <f t="shared" si="231"/>
        <v>0</v>
      </c>
    </row>
    <row r="168" spans="1:25">
      <c r="A168" s="114"/>
      <c r="B168" s="115"/>
      <c r="C168" s="115"/>
      <c r="D168" s="115"/>
      <c r="E168" s="96" t="s">
        <v>5</v>
      </c>
      <c r="F168" s="115"/>
      <c r="G168" s="95"/>
      <c r="H168" s="62"/>
      <c r="I168" s="62"/>
      <c r="J168" s="95"/>
      <c r="K168" s="62"/>
      <c r="L168" s="62"/>
      <c r="M168" s="95"/>
      <c r="N168" s="62"/>
      <c r="O168" s="62"/>
      <c r="P168" s="95"/>
      <c r="Q168" s="95">
        <f t="shared" si="223"/>
        <v>0</v>
      </c>
      <c r="R168" s="95">
        <f t="shared" si="224"/>
        <v>0</v>
      </c>
      <c r="S168" s="95"/>
      <c r="T168" s="62"/>
      <c r="U168" s="62"/>
      <c r="V168" s="95"/>
      <c r="W168" s="62"/>
      <c r="X168" s="62"/>
      <c r="Y168" s="65"/>
    </row>
    <row r="169" spans="1:25">
      <c r="A169" s="114"/>
      <c r="B169" s="115"/>
      <c r="C169" s="115"/>
      <c r="D169" s="115"/>
      <c r="E169" s="96" t="s">
        <v>412</v>
      </c>
      <c r="F169" s="115" t="s">
        <v>413</v>
      </c>
      <c r="G169" s="95">
        <f t="shared" si="225"/>
        <v>11573.5</v>
      </c>
      <c r="H169" s="62">
        <v>11573.5</v>
      </c>
      <c r="I169" s="62"/>
      <c r="J169" s="95">
        <f t="shared" ref="J169" si="256">SUM(K169+L169)</f>
        <v>20000</v>
      </c>
      <c r="K169" s="62">
        <v>20000</v>
      </c>
      <c r="L169" s="62"/>
      <c r="M169" s="95">
        <f t="shared" ref="M169" si="257">SUM(N169+O169)</f>
        <v>20000</v>
      </c>
      <c r="N169" s="62">
        <v>20000</v>
      </c>
      <c r="O169" s="62"/>
      <c r="P169" s="95">
        <f t="shared" ref="P169" si="258">SUM(Q169+R169)</f>
        <v>0</v>
      </c>
      <c r="Q169" s="95">
        <f t="shared" si="223"/>
        <v>0</v>
      </c>
      <c r="R169" s="95">
        <f t="shared" si="224"/>
        <v>0</v>
      </c>
      <c r="S169" s="95">
        <f t="shared" ref="S169" si="259">SUM(T169+U169)</f>
        <v>20000</v>
      </c>
      <c r="T169" s="62">
        <v>20000</v>
      </c>
      <c r="U169" s="62"/>
      <c r="V169" s="95">
        <f t="shared" ref="V169" si="260">SUM(W169+X169)</f>
        <v>20000</v>
      </c>
      <c r="W169" s="62">
        <v>20000</v>
      </c>
      <c r="X169" s="62"/>
      <c r="Y169" s="65">
        <f t="shared" si="231"/>
        <v>0</v>
      </c>
    </row>
    <row r="170" spans="1:25" s="5" customFormat="1" ht="11.4">
      <c r="A170" s="118">
        <v>2860</v>
      </c>
      <c r="B170" s="120" t="s">
        <v>299</v>
      </c>
      <c r="C170" s="120">
        <v>6</v>
      </c>
      <c r="D170" s="120">
        <v>0</v>
      </c>
      <c r="E170" s="110" t="s">
        <v>588</v>
      </c>
      <c r="F170" s="126"/>
      <c r="G170" s="95">
        <f t="shared" si="225"/>
        <v>2137.5</v>
      </c>
      <c r="H170" s="100">
        <f>SUM(H172)</f>
        <v>2137.5</v>
      </c>
      <c r="I170" s="100">
        <f>SUM(I172)</f>
        <v>0</v>
      </c>
      <c r="J170" s="95">
        <f t="shared" ref="J170" si="261">SUM(K170+L170)</f>
        <v>2000</v>
      </c>
      <c r="K170" s="100">
        <f>SUM(K172)</f>
        <v>2000</v>
      </c>
      <c r="L170" s="100">
        <f>SUM(L172)</f>
        <v>0</v>
      </c>
      <c r="M170" s="95">
        <f t="shared" ref="M170" si="262">SUM(N170+O170)</f>
        <v>12000</v>
      </c>
      <c r="N170" s="100">
        <f>SUM(N172)</f>
        <v>12000</v>
      </c>
      <c r="O170" s="100">
        <f>SUM(O172)</f>
        <v>0</v>
      </c>
      <c r="P170" s="95">
        <f t="shared" ref="P170" si="263">SUM(Q170+R170)</f>
        <v>10000</v>
      </c>
      <c r="Q170" s="95">
        <f t="shared" si="223"/>
        <v>10000</v>
      </c>
      <c r="R170" s="95">
        <f t="shared" si="224"/>
        <v>0</v>
      </c>
      <c r="S170" s="95">
        <f t="shared" ref="S170" si="264">SUM(T170+U170)</f>
        <v>12000</v>
      </c>
      <c r="T170" s="100">
        <f>SUM(T172)</f>
        <v>12000</v>
      </c>
      <c r="U170" s="100">
        <f>SUM(U172)</f>
        <v>0</v>
      </c>
      <c r="V170" s="95">
        <f t="shared" ref="V170" si="265">SUM(W170+X170)</f>
        <v>12000</v>
      </c>
      <c r="W170" s="100">
        <f>SUM(W172)</f>
        <v>12000</v>
      </c>
      <c r="X170" s="100">
        <f>SUM(X172)</f>
        <v>0</v>
      </c>
      <c r="Y170" s="65">
        <f t="shared" si="231"/>
        <v>10000</v>
      </c>
    </row>
    <row r="171" spans="1:25">
      <c r="A171" s="114"/>
      <c r="B171" s="115"/>
      <c r="C171" s="115"/>
      <c r="D171" s="115"/>
      <c r="E171" s="96" t="s">
        <v>200</v>
      </c>
      <c r="F171" s="115"/>
      <c r="G171" s="95"/>
      <c r="H171" s="62"/>
      <c r="I171" s="62"/>
      <c r="J171" s="95"/>
      <c r="K171" s="62"/>
      <c r="L171" s="62"/>
      <c r="M171" s="95"/>
      <c r="N171" s="62"/>
      <c r="O171" s="62"/>
      <c r="P171" s="95"/>
      <c r="Q171" s="95">
        <f t="shared" si="223"/>
        <v>0</v>
      </c>
      <c r="R171" s="95">
        <f t="shared" si="224"/>
        <v>0</v>
      </c>
      <c r="S171" s="95"/>
      <c r="T171" s="62"/>
      <c r="U171" s="62"/>
      <c r="V171" s="95"/>
      <c r="W171" s="62"/>
      <c r="X171" s="62"/>
      <c r="Y171" s="65"/>
    </row>
    <row r="172" spans="1:25" ht="10.8">
      <c r="A172" s="118">
        <v>2861</v>
      </c>
      <c r="B172" s="119" t="s">
        <v>299</v>
      </c>
      <c r="C172" s="119">
        <v>6</v>
      </c>
      <c r="D172" s="119">
        <v>1</v>
      </c>
      <c r="E172" s="111" t="s">
        <v>588</v>
      </c>
      <c r="F172" s="115"/>
      <c r="G172" s="95">
        <f t="shared" si="225"/>
        <v>2137.5</v>
      </c>
      <c r="H172" s="62">
        <f>SUM(H174)</f>
        <v>2137.5</v>
      </c>
      <c r="I172" s="62">
        <f>SUM(I174)</f>
        <v>0</v>
      </c>
      <c r="J172" s="95">
        <f t="shared" ref="J172" si="266">SUM(K172+L172)</f>
        <v>2000</v>
      </c>
      <c r="K172" s="62">
        <f>SUM(K174)</f>
        <v>2000</v>
      </c>
      <c r="L172" s="62">
        <f>SUM(L174)</f>
        <v>0</v>
      </c>
      <c r="M172" s="95">
        <f t="shared" ref="M172" si="267">SUM(N172+O172)</f>
        <v>12000</v>
      </c>
      <c r="N172" s="62">
        <f>SUM(N174)</f>
        <v>12000</v>
      </c>
      <c r="O172" s="62">
        <f>SUM(O174)</f>
        <v>0</v>
      </c>
      <c r="P172" s="95">
        <f t="shared" ref="P172" si="268">SUM(Q172+R172)</f>
        <v>10000</v>
      </c>
      <c r="Q172" s="95">
        <f t="shared" si="223"/>
        <v>10000</v>
      </c>
      <c r="R172" s="95">
        <f t="shared" si="224"/>
        <v>0</v>
      </c>
      <c r="S172" s="95">
        <f t="shared" ref="S172" si="269">SUM(T172+U172)</f>
        <v>12000</v>
      </c>
      <c r="T172" s="62">
        <f>SUM(T174)</f>
        <v>12000</v>
      </c>
      <c r="U172" s="62">
        <f>SUM(U174)</f>
        <v>0</v>
      </c>
      <c r="V172" s="95">
        <f t="shared" ref="V172" si="270">SUM(W172+X172)</f>
        <v>12000</v>
      </c>
      <c r="W172" s="62">
        <f>SUM(W174)</f>
        <v>12000</v>
      </c>
      <c r="X172" s="62">
        <f>SUM(X174)</f>
        <v>0</v>
      </c>
      <c r="Y172" s="65">
        <f t="shared" si="231"/>
        <v>10000</v>
      </c>
    </row>
    <row r="173" spans="1:25">
      <c r="A173" s="114"/>
      <c r="B173" s="115"/>
      <c r="C173" s="115"/>
      <c r="D173" s="115"/>
      <c r="E173" s="96" t="s">
        <v>5</v>
      </c>
      <c r="F173" s="115"/>
      <c r="G173" s="95"/>
      <c r="H173" s="62"/>
      <c r="I173" s="62"/>
      <c r="J173" s="95"/>
      <c r="K173" s="62"/>
      <c r="L173" s="62"/>
      <c r="M173" s="95"/>
      <c r="N173" s="62"/>
      <c r="O173" s="62"/>
      <c r="P173" s="95"/>
      <c r="Q173" s="95">
        <f t="shared" si="223"/>
        <v>0</v>
      </c>
      <c r="R173" s="95">
        <f t="shared" si="224"/>
        <v>0</v>
      </c>
      <c r="S173" s="95"/>
      <c r="T173" s="62"/>
      <c r="U173" s="62"/>
      <c r="V173" s="95"/>
      <c r="W173" s="62"/>
      <c r="X173" s="62"/>
      <c r="Y173" s="65"/>
    </row>
    <row r="174" spans="1:25">
      <c r="A174" s="114"/>
      <c r="B174" s="115"/>
      <c r="C174" s="115"/>
      <c r="D174" s="115"/>
      <c r="E174" s="101" t="s">
        <v>634</v>
      </c>
      <c r="F174" s="115">
        <v>4727</v>
      </c>
      <c r="G174" s="95">
        <f t="shared" si="225"/>
        <v>2137.5</v>
      </c>
      <c r="H174" s="62">
        <v>2137.5</v>
      </c>
      <c r="I174" s="62"/>
      <c r="J174" s="95">
        <f t="shared" ref="J174" si="271">SUM(K174+L174)</f>
        <v>2000</v>
      </c>
      <c r="K174" s="62">
        <v>2000</v>
      </c>
      <c r="L174" s="62"/>
      <c r="M174" s="95">
        <f t="shared" ref="M174" si="272">SUM(N174+O174)</f>
        <v>12000</v>
      </c>
      <c r="N174" s="62">
        <v>12000</v>
      </c>
      <c r="O174" s="62"/>
      <c r="P174" s="95">
        <f t="shared" ref="P174" si="273">SUM(Q174+R174)</f>
        <v>10000</v>
      </c>
      <c r="Q174" s="95">
        <f t="shared" si="223"/>
        <v>10000</v>
      </c>
      <c r="R174" s="95">
        <f t="shared" si="224"/>
        <v>0</v>
      </c>
      <c r="S174" s="95">
        <f t="shared" ref="S174" si="274">SUM(T174+U174)</f>
        <v>12000</v>
      </c>
      <c r="T174" s="62">
        <v>12000</v>
      </c>
      <c r="U174" s="62"/>
      <c r="V174" s="95">
        <f t="shared" ref="V174" si="275">SUM(W174+X174)</f>
        <v>12000</v>
      </c>
      <c r="W174" s="62">
        <v>12000</v>
      </c>
      <c r="X174" s="62"/>
      <c r="Y174" s="65">
        <f t="shared" si="231"/>
        <v>10000</v>
      </c>
    </row>
    <row r="175" spans="1:25" s="5" customFormat="1">
      <c r="A175" s="116" t="s">
        <v>318</v>
      </c>
      <c r="B175" s="117" t="s">
        <v>319</v>
      </c>
      <c r="C175" s="117" t="s">
        <v>195</v>
      </c>
      <c r="D175" s="117" t="s">
        <v>195</v>
      </c>
      <c r="E175" s="97" t="s">
        <v>320</v>
      </c>
      <c r="F175" s="126"/>
      <c r="G175" s="95">
        <f t="shared" ref="G175:G192" si="276">SUM(H175+I175)</f>
        <v>507840</v>
      </c>
      <c r="H175" s="100">
        <f>SUM(H177+H185)</f>
        <v>496387.7</v>
      </c>
      <c r="I175" s="100">
        <f>SUM(I177+I185)</f>
        <v>11452.3</v>
      </c>
      <c r="J175" s="95">
        <f t="shared" ref="J175" si="277">SUM(K175+L175)</f>
        <v>758997</v>
      </c>
      <c r="K175" s="100">
        <f>SUM(K177+K185)</f>
        <v>703997</v>
      </c>
      <c r="L175" s="100">
        <f>SUM(L177+L185)</f>
        <v>55000</v>
      </c>
      <c r="M175" s="95">
        <f t="shared" ref="M175" si="278">SUM(N175+O175)</f>
        <v>731529.6</v>
      </c>
      <c r="N175" s="100">
        <f>SUM(N177+N185)</f>
        <v>731529.6</v>
      </c>
      <c r="O175" s="100">
        <f>SUM(O177+O185)</f>
        <v>0</v>
      </c>
      <c r="P175" s="95">
        <f t="shared" ref="P175" si="279">SUM(Q175+R175)</f>
        <v>-27467.400000000023</v>
      </c>
      <c r="Q175" s="95">
        <f t="shared" ref="Q175:Q193" si="280">SUM(N175-K175)</f>
        <v>27532.599999999977</v>
      </c>
      <c r="R175" s="95">
        <f t="shared" ref="R175:R193" si="281">SUM(O175-L175)</f>
        <v>-55000</v>
      </c>
      <c r="S175" s="95">
        <f t="shared" ref="S175" si="282">SUM(T175+U175)</f>
        <v>743389.6</v>
      </c>
      <c r="T175" s="100">
        <f>SUM(T177+T185)</f>
        <v>743389.6</v>
      </c>
      <c r="U175" s="100">
        <f>SUM(U177+U185)</f>
        <v>0</v>
      </c>
      <c r="V175" s="95">
        <f t="shared" ref="V175" si="283">SUM(W175+X175)</f>
        <v>747421.6</v>
      </c>
      <c r="W175" s="100">
        <f>SUM(W177+W185)</f>
        <v>747421.6</v>
      </c>
      <c r="X175" s="100">
        <f>SUM(X177+X185)</f>
        <v>0</v>
      </c>
      <c r="Y175" s="65">
        <f t="shared" ref="Y175:Y192" si="284">SUM(M175-J175)</f>
        <v>-27467.400000000023</v>
      </c>
    </row>
    <row r="176" spans="1:25">
      <c r="A176" s="114"/>
      <c r="B176" s="115"/>
      <c r="C176" s="115"/>
      <c r="D176" s="115"/>
      <c r="E176" s="96" t="s">
        <v>5</v>
      </c>
      <c r="F176" s="115"/>
      <c r="G176" s="95"/>
      <c r="H176" s="62"/>
      <c r="I176" s="62"/>
      <c r="J176" s="95"/>
      <c r="K176" s="62"/>
      <c r="L176" s="62"/>
      <c r="M176" s="95"/>
      <c r="N176" s="62"/>
      <c r="O176" s="62"/>
      <c r="P176" s="95"/>
      <c r="Q176" s="95">
        <f t="shared" si="280"/>
        <v>0</v>
      </c>
      <c r="R176" s="95">
        <f t="shared" si="281"/>
        <v>0</v>
      </c>
      <c r="S176" s="95"/>
      <c r="T176" s="62"/>
      <c r="U176" s="62"/>
      <c r="V176" s="95"/>
      <c r="W176" s="62"/>
      <c r="X176" s="62"/>
      <c r="Y176" s="65"/>
    </row>
    <row r="177" spans="1:25" s="5" customFormat="1">
      <c r="A177" s="116" t="s">
        <v>321</v>
      </c>
      <c r="B177" s="117" t="s">
        <v>319</v>
      </c>
      <c r="C177" s="117" t="s">
        <v>198</v>
      </c>
      <c r="D177" s="117" t="s">
        <v>195</v>
      </c>
      <c r="E177" s="97" t="s">
        <v>322</v>
      </c>
      <c r="F177" s="126"/>
      <c r="G177" s="95">
        <f t="shared" si="276"/>
        <v>335666.3</v>
      </c>
      <c r="H177" s="100">
        <f>SUM(H179)</f>
        <v>325200</v>
      </c>
      <c r="I177" s="100">
        <f>SUM(I179)</f>
        <v>10466.299999999999</v>
      </c>
      <c r="J177" s="95">
        <f t="shared" ref="J177" si="285">SUM(K177+L177)</f>
        <v>523321</v>
      </c>
      <c r="K177" s="100">
        <f>SUM(K179)</f>
        <v>470821</v>
      </c>
      <c r="L177" s="100">
        <f>SUM(L179)</f>
        <v>52500</v>
      </c>
      <c r="M177" s="95">
        <f t="shared" ref="M177" si="286">SUM(N177+O177)</f>
        <v>521587.6</v>
      </c>
      <c r="N177" s="100">
        <f>SUM(N179)</f>
        <v>521587.6</v>
      </c>
      <c r="O177" s="100">
        <f>SUM(O179)</f>
        <v>0</v>
      </c>
      <c r="P177" s="95">
        <f t="shared" ref="P177" si="287">SUM(Q177+R177)</f>
        <v>-1733.4000000000233</v>
      </c>
      <c r="Q177" s="95">
        <f t="shared" si="280"/>
        <v>50766.599999999977</v>
      </c>
      <c r="R177" s="95">
        <f t="shared" si="281"/>
        <v>-52500</v>
      </c>
      <c r="S177" s="95">
        <f t="shared" ref="S177" si="288">SUM(T177+U177)</f>
        <v>533447.6</v>
      </c>
      <c r="T177" s="100">
        <f>SUM(T179)</f>
        <v>533447.6</v>
      </c>
      <c r="U177" s="100">
        <f>SUM(U179)</f>
        <v>0</v>
      </c>
      <c r="V177" s="95">
        <f t="shared" ref="V177" si="289">SUM(W177+X177)</f>
        <v>537448.6</v>
      </c>
      <c r="W177" s="100">
        <f>SUM(W179)</f>
        <v>537448.6</v>
      </c>
      <c r="X177" s="100">
        <f>SUM(X179)</f>
        <v>0</v>
      </c>
      <c r="Y177" s="65">
        <f t="shared" si="284"/>
        <v>-1733.4000000000233</v>
      </c>
    </row>
    <row r="178" spans="1:25">
      <c r="A178" s="114"/>
      <c r="B178" s="115"/>
      <c r="C178" s="115"/>
      <c r="D178" s="115"/>
      <c r="E178" s="96" t="s">
        <v>200</v>
      </c>
      <c r="F178" s="115"/>
      <c r="G178" s="95"/>
      <c r="H178" s="62"/>
      <c r="I178" s="62"/>
      <c r="J178" s="95"/>
      <c r="K178" s="62"/>
      <c r="L178" s="62"/>
      <c r="M178" s="95"/>
      <c r="N178" s="62"/>
      <c r="O178" s="62"/>
      <c r="P178" s="95"/>
      <c r="Q178" s="95">
        <f t="shared" si="280"/>
        <v>0</v>
      </c>
      <c r="R178" s="95">
        <f t="shared" si="281"/>
        <v>0</v>
      </c>
      <c r="S178" s="95"/>
      <c r="T178" s="62"/>
      <c r="U178" s="62"/>
      <c r="V178" s="95"/>
      <c r="W178" s="62"/>
      <c r="X178" s="62"/>
      <c r="Y178" s="65"/>
    </row>
    <row r="179" spans="1:25">
      <c r="A179" s="114" t="s">
        <v>323</v>
      </c>
      <c r="B179" s="115" t="s">
        <v>319</v>
      </c>
      <c r="C179" s="115" t="s">
        <v>198</v>
      </c>
      <c r="D179" s="115" t="s">
        <v>198</v>
      </c>
      <c r="E179" s="96" t="s">
        <v>324</v>
      </c>
      <c r="F179" s="115"/>
      <c r="G179" s="95">
        <f t="shared" si="276"/>
        <v>335666.3</v>
      </c>
      <c r="H179" s="62">
        <f>SUM(H181)</f>
        <v>325200</v>
      </c>
      <c r="I179" s="62">
        <f>SUM(I181:I183)</f>
        <v>10466.299999999999</v>
      </c>
      <c r="J179" s="95">
        <f t="shared" ref="J179" si="290">SUM(K179+L179)</f>
        <v>523321</v>
      </c>
      <c r="K179" s="62">
        <f>SUM(K181)</f>
        <v>470821</v>
      </c>
      <c r="L179" s="62">
        <f>SUM(L181:L184)</f>
        <v>52500</v>
      </c>
      <c r="M179" s="95">
        <f t="shared" ref="M179" si="291">SUM(N179+O179)</f>
        <v>521587.6</v>
      </c>
      <c r="N179" s="62">
        <f>SUM(N181)</f>
        <v>521587.6</v>
      </c>
      <c r="O179" s="62">
        <f>SUM(O181)</f>
        <v>0</v>
      </c>
      <c r="P179" s="95">
        <f t="shared" ref="P179" si="292">SUM(Q179+R179)</f>
        <v>-1733.4000000000233</v>
      </c>
      <c r="Q179" s="95">
        <f t="shared" si="280"/>
        <v>50766.599999999977</v>
      </c>
      <c r="R179" s="95">
        <f t="shared" si="281"/>
        <v>-52500</v>
      </c>
      <c r="S179" s="95">
        <f t="shared" ref="S179" si="293">SUM(T179+U179)</f>
        <v>533447.6</v>
      </c>
      <c r="T179" s="62">
        <f>SUM(T181)</f>
        <v>533447.6</v>
      </c>
      <c r="U179" s="62">
        <f>SUM(U181)</f>
        <v>0</v>
      </c>
      <c r="V179" s="95">
        <f t="shared" ref="V179" si="294">SUM(W179+X179)</f>
        <v>537448.6</v>
      </c>
      <c r="W179" s="62">
        <f>SUM(W181)</f>
        <v>537448.6</v>
      </c>
      <c r="X179" s="62">
        <f>SUM(X181)</f>
        <v>0</v>
      </c>
      <c r="Y179" s="65">
        <f t="shared" si="284"/>
        <v>-1733.4000000000233</v>
      </c>
    </row>
    <row r="180" spans="1:25">
      <c r="A180" s="114"/>
      <c r="B180" s="115"/>
      <c r="C180" s="115"/>
      <c r="D180" s="115"/>
      <c r="E180" s="96" t="s">
        <v>5</v>
      </c>
      <c r="F180" s="115"/>
      <c r="G180" s="95"/>
      <c r="H180" s="62"/>
      <c r="I180" s="62"/>
      <c r="J180" s="95"/>
      <c r="K180" s="62"/>
      <c r="L180" s="62"/>
      <c r="M180" s="95"/>
      <c r="N180" s="62"/>
      <c r="O180" s="62"/>
      <c r="P180" s="95"/>
      <c r="Q180" s="95">
        <f t="shared" si="280"/>
        <v>0</v>
      </c>
      <c r="R180" s="95">
        <f t="shared" si="281"/>
        <v>0</v>
      </c>
      <c r="S180" s="95"/>
      <c r="T180" s="62"/>
      <c r="U180" s="62"/>
      <c r="V180" s="95"/>
      <c r="W180" s="62"/>
      <c r="X180" s="62"/>
      <c r="Y180" s="65"/>
    </row>
    <row r="181" spans="1:25" ht="20.399999999999999">
      <c r="A181" s="114"/>
      <c r="B181" s="115"/>
      <c r="C181" s="115"/>
      <c r="D181" s="115"/>
      <c r="E181" s="96" t="s">
        <v>447</v>
      </c>
      <c r="F181" s="115" t="s">
        <v>448</v>
      </c>
      <c r="G181" s="95">
        <f t="shared" si="276"/>
        <v>325200</v>
      </c>
      <c r="H181" s="62">
        <v>325200</v>
      </c>
      <c r="I181" s="62"/>
      <c r="J181" s="95">
        <f t="shared" ref="J181:J184" si="295">SUM(K181+L181)</f>
        <v>470821</v>
      </c>
      <c r="K181" s="62">
        <v>470821</v>
      </c>
      <c r="L181" s="62"/>
      <c r="M181" s="95">
        <f t="shared" ref="M181:M184" si="296">SUM(N181+O181)</f>
        <v>521587.6</v>
      </c>
      <c r="N181" s="62">
        <v>521587.6</v>
      </c>
      <c r="O181" s="62"/>
      <c r="P181" s="95">
        <f t="shared" ref="P181:P184" si="297">SUM(Q181+R181)</f>
        <v>50766.599999999977</v>
      </c>
      <c r="Q181" s="95">
        <f t="shared" si="280"/>
        <v>50766.599999999977</v>
      </c>
      <c r="R181" s="95">
        <f t="shared" si="281"/>
        <v>0</v>
      </c>
      <c r="S181" s="95">
        <f t="shared" ref="S181:S184" si="298">SUM(T181+U181)</f>
        <v>533447.6</v>
      </c>
      <c r="T181" s="62">
        <v>533447.6</v>
      </c>
      <c r="U181" s="62"/>
      <c r="V181" s="95">
        <f t="shared" ref="V181:V184" si="299">SUM(W181+X181)</f>
        <v>537448.6</v>
      </c>
      <c r="W181" s="62">
        <v>537448.6</v>
      </c>
      <c r="X181" s="62"/>
      <c r="Y181" s="65">
        <f t="shared" si="284"/>
        <v>50766.599999999977</v>
      </c>
    </row>
    <row r="182" spans="1:25" ht="11.4">
      <c r="A182" s="114"/>
      <c r="B182" s="115"/>
      <c r="C182" s="115"/>
      <c r="D182" s="115"/>
      <c r="E182" s="107" t="s">
        <v>639</v>
      </c>
      <c r="F182" s="115">
        <v>5113</v>
      </c>
      <c r="G182" s="95">
        <f t="shared" si="276"/>
        <v>9757.2999999999993</v>
      </c>
      <c r="H182" s="62"/>
      <c r="I182" s="62">
        <v>9757.2999999999993</v>
      </c>
      <c r="J182" s="95">
        <f t="shared" si="295"/>
        <v>44500</v>
      </c>
      <c r="K182" s="62"/>
      <c r="L182" s="62">
        <v>44500</v>
      </c>
      <c r="M182" s="95">
        <f t="shared" si="296"/>
        <v>0</v>
      </c>
      <c r="N182" s="62"/>
      <c r="O182" s="62"/>
      <c r="P182" s="95">
        <f t="shared" si="297"/>
        <v>-44500</v>
      </c>
      <c r="Q182" s="95">
        <f t="shared" si="280"/>
        <v>0</v>
      </c>
      <c r="R182" s="95">
        <f t="shared" si="281"/>
        <v>-44500</v>
      </c>
      <c r="S182" s="95">
        <f t="shared" si="298"/>
        <v>0</v>
      </c>
      <c r="T182" s="62"/>
      <c r="U182" s="62"/>
      <c r="V182" s="95">
        <f t="shared" si="299"/>
        <v>0</v>
      </c>
      <c r="W182" s="62"/>
      <c r="X182" s="62"/>
      <c r="Y182" s="65">
        <f t="shared" si="284"/>
        <v>-44500</v>
      </c>
    </row>
    <row r="183" spans="1:25" ht="11.4">
      <c r="A183" s="114"/>
      <c r="B183" s="115"/>
      <c r="C183" s="115"/>
      <c r="D183" s="115"/>
      <c r="E183" s="107" t="s">
        <v>638</v>
      </c>
      <c r="F183" s="115">
        <v>5122</v>
      </c>
      <c r="G183" s="95">
        <f t="shared" si="276"/>
        <v>709</v>
      </c>
      <c r="H183" s="62"/>
      <c r="I183" s="62">
        <v>709</v>
      </c>
      <c r="J183" s="95">
        <f t="shared" si="295"/>
        <v>7000</v>
      </c>
      <c r="K183" s="62"/>
      <c r="L183" s="62">
        <v>7000</v>
      </c>
      <c r="M183" s="95">
        <f t="shared" si="296"/>
        <v>0</v>
      </c>
      <c r="N183" s="62"/>
      <c r="O183" s="62"/>
      <c r="P183" s="95">
        <f t="shared" si="297"/>
        <v>-7000</v>
      </c>
      <c r="Q183" s="95">
        <f t="shared" si="280"/>
        <v>0</v>
      </c>
      <c r="R183" s="95">
        <f t="shared" si="281"/>
        <v>-7000</v>
      </c>
      <c r="S183" s="95">
        <f t="shared" si="298"/>
        <v>0</v>
      </c>
      <c r="T183" s="62"/>
      <c r="U183" s="62"/>
      <c r="V183" s="95">
        <f t="shared" si="299"/>
        <v>0</v>
      </c>
      <c r="W183" s="62"/>
      <c r="X183" s="62"/>
      <c r="Y183" s="65">
        <f t="shared" si="284"/>
        <v>-7000</v>
      </c>
    </row>
    <row r="184" spans="1:25" ht="11.4">
      <c r="A184" s="114"/>
      <c r="B184" s="115"/>
      <c r="C184" s="115"/>
      <c r="D184" s="115"/>
      <c r="E184" s="107" t="s">
        <v>640</v>
      </c>
      <c r="F184" s="115">
        <v>5134</v>
      </c>
      <c r="G184" s="95">
        <f t="shared" si="276"/>
        <v>0</v>
      </c>
      <c r="H184" s="62"/>
      <c r="I184" s="62"/>
      <c r="J184" s="95">
        <f t="shared" si="295"/>
        <v>1000</v>
      </c>
      <c r="K184" s="62"/>
      <c r="L184" s="62">
        <v>1000</v>
      </c>
      <c r="M184" s="95">
        <f t="shared" si="296"/>
        <v>0</v>
      </c>
      <c r="N184" s="62"/>
      <c r="O184" s="62"/>
      <c r="P184" s="95">
        <f t="shared" si="297"/>
        <v>-1000</v>
      </c>
      <c r="Q184" s="95">
        <f t="shared" si="280"/>
        <v>0</v>
      </c>
      <c r="R184" s="95">
        <f t="shared" si="281"/>
        <v>-1000</v>
      </c>
      <c r="S184" s="95">
        <f t="shared" si="298"/>
        <v>0</v>
      </c>
      <c r="T184" s="62"/>
      <c r="U184" s="62"/>
      <c r="V184" s="95">
        <f t="shared" si="299"/>
        <v>0</v>
      </c>
      <c r="W184" s="62"/>
      <c r="X184" s="62"/>
      <c r="Y184" s="65">
        <f t="shared" si="284"/>
        <v>-1000</v>
      </c>
    </row>
    <row r="185" spans="1:25" s="5" customFormat="1">
      <c r="A185" s="116" t="s">
        <v>333</v>
      </c>
      <c r="B185" s="117" t="s">
        <v>319</v>
      </c>
      <c r="C185" s="117" t="s">
        <v>211</v>
      </c>
      <c r="D185" s="117" t="s">
        <v>195</v>
      </c>
      <c r="E185" s="97" t="s">
        <v>334</v>
      </c>
      <c r="F185" s="126"/>
      <c r="G185" s="95">
        <f t="shared" si="276"/>
        <v>172173.7</v>
      </c>
      <c r="H185" s="100">
        <f>SUM(H187)</f>
        <v>171187.7</v>
      </c>
      <c r="I185" s="100">
        <f>SUM(I187)</f>
        <v>986</v>
      </c>
      <c r="J185" s="95">
        <f t="shared" ref="J185" si="300">SUM(K185+L185)</f>
        <v>235676</v>
      </c>
      <c r="K185" s="100">
        <f>SUM(K187)</f>
        <v>233176</v>
      </c>
      <c r="L185" s="100">
        <f>SUM(L187)</f>
        <v>2500</v>
      </c>
      <c r="M185" s="95">
        <f t="shared" ref="M185" si="301">SUM(N185+O185)</f>
        <v>209942</v>
      </c>
      <c r="N185" s="100">
        <f>SUM(N187)</f>
        <v>209942</v>
      </c>
      <c r="O185" s="100">
        <f>SUM(O187)</f>
        <v>0</v>
      </c>
      <c r="P185" s="95">
        <f t="shared" ref="P185" si="302">SUM(Q185+R185)</f>
        <v>-25734</v>
      </c>
      <c r="Q185" s="95">
        <f t="shared" si="280"/>
        <v>-23234</v>
      </c>
      <c r="R185" s="95">
        <f t="shared" si="281"/>
        <v>-2500</v>
      </c>
      <c r="S185" s="95">
        <f t="shared" ref="S185" si="303">SUM(T185+U185)</f>
        <v>209942</v>
      </c>
      <c r="T185" s="100">
        <f>SUM(T187)</f>
        <v>209942</v>
      </c>
      <c r="U185" s="100">
        <f>SUM(U187)</f>
        <v>0</v>
      </c>
      <c r="V185" s="95">
        <f t="shared" ref="V185" si="304">SUM(W185+X185)</f>
        <v>209973</v>
      </c>
      <c r="W185" s="100">
        <f>SUM(W187)</f>
        <v>209973</v>
      </c>
      <c r="X185" s="100">
        <f>SUM(X187)</f>
        <v>0</v>
      </c>
      <c r="Y185" s="65">
        <f t="shared" si="284"/>
        <v>-25734</v>
      </c>
    </row>
    <row r="186" spans="1:25">
      <c r="A186" s="114"/>
      <c r="B186" s="115"/>
      <c r="C186" s="115"/>
      <c r="D186" s="115"/>
      <c r="E186" s="96" t="s">
        <v>200</v>
      </c>
      <c r="F186" s="115"/>
      <c r="G186" s="95"/>
      <c r="H186" s="62"/>
      <c r="I186" s="62"/>
      <c r="J186" s="95"/>
      <c r="K186" s="62"/>
      <c r="L186" s="62"/>
      <c r="M186" s="95"/>
      <c r="N186" s="62"/>
      <c r="O186" s="62"/>
      <c r="P186" s="95"/>
      <c r="Q186" s="95">
        <f t="shared" si="280"/>
        <v>0</v>
      </c>
      <c r="R186" s="95">
        <f t="shared" si="281"/>
        <v>0</v>
      </c>
      <c r="S186" s="95"/>
      <c r="T186" s="62"/>
      <c r="U186" s="62"/>
      <c r="V186" s="95"/>
      <c r="W186" s="62"/>
      <c r="X186" s="62"/>
      <c r="Y186" s="65"/>
    </row>
    <row r="187" spans="1:25">
      <c r="A187" s="114" t="s">
        <v>335</v>
      </c>
      <c r="B187" s="115" t="s">
        <v>319</v>
      </c>
      <c r="C187" s="115" t="s">
        <v>211</v>
      </c>
      <c r="D187" s="115" t="s">
        <v>198</v>
      </c>
      <c r="E187" s="96" t="s">
        <v>336</v>
      </c>
      <c r="F187" s="115"/>
      <c r="G187" s="95">
        <f t="shared" si="276"/>
        <v>172173.7</v>
      </c>
      <c r="H187" s="62">
        <f>SUM(H189)</f>
        <v>171187.7</v>
      </c>
      <c r="I187" s="62">
        <f>SUM(I189)</f>
        <v>986</v>
      </c>
      <c r="J187" s="95">
        <f t="shared" ref="J187" si="305">SUM(K187+L187)</f>
        <v>235676</v>
      </c>
      <c r="K187" s="62">
        <f>SUM(K189)</f>
        <v>233176</v>
      </c>
      <c r="L187" s="62">
        <f>SUM(L189)</f>
        <v>2500</v>
      </c>
      <c r="M187" s="95">
        <f t="shared" ref="M187" si="306">SUM(N187+O187)</f>
        <v>209942</v>
      </c>
      <c r="N187" s="62">
        <f>SUM(N189)</f>
        <v>209942</v>
      </c>
      <c r="O187" s="62">
        <f>SUM(O189)</f>
        <v>0</v>
      </c>
      <c r="P187" s="95">
        <f t="shared" ref="P187" si="307">SUM(Q187+R187)</f>
        <v>-25734</v>
      </c>
      <c r="Q187" s="95">
        <f t="shared" si="280"/>
        <v>-23234</v>
      </c>
      <c r="R187" s="95">
        <f t="shared" si="281"/>
        <v>-2500</v>
      </c>
      <c r="S187" s="95">
        <f t="shared" ref="S187" si="308">SUM(T187+U187)</f>
        <v>209942</v>
      </c>
      <c r="T187" s="62">
        <f>SUM(T189)</f>
        <v>209942</v>
      </c>
      <c r="U187" s="62">
        <f>SUM(U189)</f>
        <v>0</v>
      </c>
      <c r="V187" s="95">
        <f t="shared" ref="V187" si="309">SUM(W187+X187)</f>
        <v>209973</v>
      </c>
      <c r="W187" s="62">
        <f>SUM(W189)</f>
        <v>209973</v>
      </c>
      <c r="X187" s="62">
        <f>SUM(X189)</f>
        <v>0</v>
      </c>
      <c r="Y187" s="65">
        <f t="shared" si="284"/>
        <v>-25734</v>
      </c>
    </row>
    <row r="188" spans="1:25">
      <c r="A188" s="114"/>
      <c r="B188" s="115"/>
      <c r="C188" s="115"/>
      <c r="D188" s="115"/>
      <c r="E188" s="96" t="s">
        <v>5</v>
      </c>
      <c r="F188" s="115"/>
      <c r="G188" s="95"/>
      <c r="H188" s="62"/>
      <c r="I188" s="62"/>
      <c r="J188" s="95"/>
      <c r="K188" s="62"/>
      <c r="L188" s="62"/>
      <c r="M188" s="95"/>
      <c r="N188" s="62"/>
      <c r="O188" s="62"/>
      <c r="P188" s="95"/>
      <c r="Q188" s="95">
        <f t="shared" si="280"/>
        <v>0</v>
      </c>
      <c r="R188" s="95">
        <f t="shared" si="281"/>
        <v>0</v>
      </c>
      <c r="S188" s="95"/>
      <c r="T188" s="62"/>
      <c r="U188" s="62"/>
      <c r="V188" s="95"/>
      <c r="W188" s="62"/>
      <c r="X188" s="62"/>
      <c r="Y188" s="65"/>
    </row>
    <row r="189" spans="1:25" s="5" customFormat="1">
      <c r="A189" s="116"/>
      <c r="B189" s="117"/>
      <c r="C189" s="117"/>
      <c r="D189" s="117"/>
      <c r="E189" s="97" t="s">
        <v>573</v>
      </c>
      <c r="F189" s="126"/>
      <c r="G189" s="95">
        <f t="shared" si="276"/>
        <v>172173.7</v>
      </c>
      <c r="H189" s="100">
        <f>SUM(H190)</f>
        <v>171187.7</v>
      </c>
      <c r="I189" s="100">
        <f>SUM(I191)</f>
        <v>986</v>
      </c>
      <c r="J189" s="95">
        <f t="shared" ref="J189:J191" si="310">SUM(K189+L189)</f>
        <v>235676</v>
      </c>
      <c r="K189" s="100">
        <f>SUM(K190)</f>
        <v>233176</v>
      </c>
      <c r="L189" s="100">
        <f>SUM(L191)</f>
        <v>2500</v>
      </c>
      <c r="M189" s="95">
        <f t="shared" ref="M189:M191" si="311">SUM(N189+O189)</f>
        <v>209942</v>
      </c>
      <c r="N189" s="100">
        <f>SUM(N190)</f>
        <v>209942</v>
      </c>
      <c r="O189" s="100">
        <f>SUM(O190)</f>
        <v>0</v>
      </c>
      <c r="P189" s="95">
        <f t="shared" ref="P189:P191" si="312">SUM(Q189+R189)</f>
        <v>-25734</v>
      </c>
      <c r="Q189" s="95">
        <f t="shared" si="280"/>
        <v>-23234</v>
      </c>
      <c r="R189" s="95">
        <f t="shared" si="281"/>
        <v>-2500</v>
      </c>
      <c r="S189" s="95">
        <f t="shared" ref="S189:S191" si="313">SUM(T189+U189)</f>
        <v>209942</v>
      </c>
      <c r="T189" s="100">
        <f>SUM(T190)</f>
        <v>209942</v>
      </c>
      <c r="U189" s="100">
        <f>SUM(U190)</f>
        <v>0</v>
      </c>
      <c r="V189" s="95">
        <f t="shared" ref="V189:V191" si="314">SUM(W189+X189)</f>
        <v>209973</v>
      </c>
      <c r="W189" s="100">
        <f>SUM(W190)</f>
        <v>209973</v>
      </c>
      <c r="X189" s="100">
        <f>SUM(X190)</f>
        <v>0</v>
      </c>
      <c r="Y189" s="65">
        <f t="shared" si="284"/>
        <v>-25734</v>
      </c>
    </row>
    <row r="190" spans="1:25" ht="20.399999999999999">
      <c r="A190" s="114"/>
      <c r="B190" s="115"/>
      <c r="C190" s="115"/>
      <c r="D190" s="115"/>
      <c r="E190" s="96" t="s">
        <v>447</v>
      </c>
      <c r="F190" s="115" t="s">
        <v>448</v>
      </c>
      <c r="G190" s="95">
        <f t="shared" si="276"/>
        <v>171187.7</v>
      </c>
      <c r="H190" s="62">
        <v>171187.7</v>
      </c>
      <c r="I190" s="62"/>
      <c r="J190" s="95">
        <f t="shared" si="310"/>
        <v>233176</v>
      </c>
      <c r="K190" s="62">
        <v>233176</v>
      </c>
      <c r="L190" s="62"/>
      <c r="M190" s="95">
        <f t="shared" si="311"/>
        <v>209942</v>
      </c>
      <c r="N190" s="62">
        <v>209942</v>
      </c>
      <c r="O190" s="62"/>
      <c r="P190" s="95">
        <f t="shared" si="312"/>
        <v>-23234</v>
      </c>
      <c r="Q190" s="95">
        <f t="shared" si="280"/>
        <v>-23234</v>
      </c>
      <c r="R190" s="95">
        <f t="shared" si="281"/>
        <v>0</v>
      </c>
      <c r="S190" s="95">
        <f t="shared" si="313"/>
        <v>209942</v>
      </c>
      <c r="T190" s="62">
        <v>209942</v>
      </c>
      <c r="U190" s="62"/>
      <c r="V190" s="95">
        <f t="shared" si="314"/>
        <v>209973</v>
      </c>
      <c r="W190" s="62">
        <v>209973</v>
      </c>
      <c r="X190" s="62"/>
      <c r="Y190" s="65">
        <f t="shared" si="284"/>
        <v>-23234</v>
      </c>
    </row>
    <row r="191" spans="1:25" ht="11.4">
      <c r="A191" s="114"/>
      <c r="B191" s="115"/>
      <c r="C191" s="115"/>
      <c r="D191" s="115"/>
      <c r="E191" s="107" t="s">
        <v>638</v>
      </c>
      <c r="F191" s="115">
        <v>5122</v>
      </c>
      <c r="G191" s="95">
        <f t="shared" si="276"/>
        <v>986</v>
      </c>
      <c r="H191" s="62"/>
      <c r="I191" s="62">
        <v>986</v>
      </c>
      <c r="J191" s="95">
        <f t="shared" si="310"/>
        <v>2500</v>
      </c>
      <c r="K191" s="62"/>
      <c r="L191" s="62">
        <v>2500</v>
      </c>
      <c r="M191" s="95">
        <f t="shared" si="311"/>
        <v>0</v>
      </c>
      <c r="N191" s="62"/>
      <c r="O191" s="62"/>
      <c r="P191" s="95">
        <f t="shared" si="312"/>
        <v>-2500</v>
      </c>
      <c r="Q191" s="95">
        <f t="shared" si="280"/>
        <v>0</v>
      </c>
      <c r="R191" s="95">
        <f t="shared" si="281"/>
        <v>-2500</v>
      </c>
      <c r="S191" s="95">
        <f t="shared" si="313"/>
        <v>0</v>
      </c>
      <c r="T191" s="62"/>
      <c r="U191" s="62"/>
      <c r="V191" s="95">
        <f t="shared" si="314"/>
        <v>0</v>
      </c>
      <c r="W191" s="62"/>
      <c r="X191" s="62"/>
      <c r="Y191" s="65">
        <f t="shared" si="284"/>
        <v>-2500</v>
      </c>
    </row>
    <row r="192" spans="1:25" s="5" customFormat="1">
      <c r="A192" s="116" t="s">
        <v>340</v>
      </c>
      <c r="B192" s="117" t="s">
        <v>341</v>
      </c>
      <c r="C192" s="117" t="s">
        <v>195</v>
      </c>
      <c r="D192" s="117" t="s">
        <v>195</v>
      </c>
      <c r="E192" s="97" t="s">
        <v>342</v>
      </c>
      <c r="F192" s="126"/>
      <c r="G192" s="95">
        <f t="shared" si="276"/>
        <v>21300</v>
      </c>
      <c r="H192" s="100">
        <f>SUM(H194)</f>
        <v>21300</v>
      </c>
      <c r="I192" s="100">
        <f>SUM(I194)</f>
        <v>0</v>
      </c>
      <c r="J192" s="95">
        <f t="shared" ref="J192" si="315">SUM(K192+L192)</f>
        <v>20000</v>
      </c>
      <c r="K192" s="100">
        <f>SUM(K194)</f>
        <v>20000</v>
      </c>
      <c r="L192" s="100">
        <f>SUM(L194)</f>
        <v>0</v>
      </c>
      <c r="M192" s="95">
        <f t="shared" ref="M192" si="316">SUM(N192+O192)</f>
        <v>20000</v>
      </c>
      <c r="N192" s="100">
        <f>SUM(N194)</f>
        <v>20000</v>
      </c>
      <c r="O192" s="100">
        <f>SUM(O194)</f>
        <v>0</v>
      </c>
      <c r="P192" s="95">
        <f t="shared" ref="P192" si="317">SUM(Q192+R192)</f>
        <v>0</v>
      </c>
      <c r="Q192" s="95">
        <f t="shared" si="280"/>
        <v>0</v>
      </c>
      <c r="R192" s="95">
        <f t="shared" si="281"/>
        <v>0</v>
      </c>
      <c r="S192" s="95">
        <f t="shared" ref="S192" si="318">SUM(T192+U192)</f>
        <v>20000</v>
      </c>
      <c r="T192" s="100">
        <f>SUM(T194)</f>
        <v>20000</v>
      </c>
      <c r="U192" s="100">
        <f>SUM(U194)</f>
        <v>0</v>
      </c>
      <c r="V192" s="95">
        <f t="shared" ref="V192" si="319">SUM(W192+X192)</f>
        <v>20000</v>
      </c>
      <c r="W192" s="100">
        <f>SUM(W194)</f>
        <v>20000</v>
      </c>
      <c r="X192" s="100">
        <f>SUM(X194)</f>
        <v>0</v>
      </c>
      <c r="Y192" s="65">
        <f t="shared" si="284"/>
        <v>0</v>
      </c>
    </row>
    <row r="193" spans="1:25">
      <c r="A193" s="114"/>
      <c r="B193" s="115"/>
      <c r="C193" s="115"/>
      <c r="D193" s="115"/>
      <c r="E193" s="96" t="s">
        <v>5</v>
      </c>
      <c r="F193" s="115"/>
      <c r="G193" s="95"/>
      <c r="H193" s="62"/>
      <c r="I193" s="62"/>
      <c r="J193" s="95"/>
      <c r="K193" s="62"/>
      <c r="L193" s="62"/>
      <c r="M193" s="95"/>
      <c r="N193" s="62"/>
      <c r="O193" s="62"/>
      <c r="P193" s="95"/>
      <c r="Q193" s="95">
        <f t="shared" si="280"/>
        <v>0</v>
      </c>
      <c r="R193" s="95">
        <f t="shared" si="281"/>
        <v>0</v>
      </c>
      <c r="S193" s="95"/>
      <c r="T193" s="62"/>
      <c r="U193" s="62"/>
      <c r="V193" s="95"/>
      <c r="W193" s="62"/>
      <c r="X193" s="62"/>
      <c r="Y193" s="65"/>
    </row>
    <row r="194" spans="1:25" s="5" customFormat="1" ht="20.399999999999999">
      <c r="A194" s="116" t="s">
        <v>349</v>
      </c>
      <c r="B194" s="117" t="s">
        <v>341</v>
      </c>
      <c r="C194" s="117" t="s">
        <v>251</v>
      </c>
      <c r="D194" s="117" t="s">
        <v>195</v>
      </c>
      <c r="E194" s="97" t="s">
        <v>350</v>
      </c>
      <c r="F194" s="126"/>
      <c r="G194" s="95">
        <f t="shared" ref="G194:G206" si="320">SUM(H194+I194)</f>
        <v>21300</v>
      </c>
      <c r="H194" s="100">
        <f>SUM(H196)</f>
        <v>21300</v>
      </c>
      <c r="I194" s="100">
        <f>SUM(I196)</f>
        <v>0</v>
      </c>
      <c r="J194" s="95">
        <f t="shared" ref="J194" si="321">SUM(K194+L194)</f>
        <v>20000</v>
      </c>
      <c r="K194" s="100">
        <f>SUM(K196)</f>
        <v>20000</v>
      </c>
      <c r="L194" s="100">
        <f>SUM(L196)</f>
        <v>0</v>
      </c>
      <c r="M194" s="95">
        <f t="shared" ref="M194" si="322">SUM(N194+O194)</f>
        <v>20000</v>
      </c>
      <c r="N194" s="100">
        <f>SUM(N196)</f>
        <v>20000</v>
      </c>
      <c r="O194" s="100">
        <f>SUM(O196)</f>
        <v>0</v>
      </c>
      <c r="P194" s="95">
        <f t="shared" ref="P194" si="323">SUM(Q194+R194)</f>
        <v>0</v>
      </c>
      <c r="Q194" s="95">
        <f t="shared" ref="Q194:Q206" si="324">SUM(N194-K194)</f>
        <v>0</v>
      </c>
      <c r="R194" s="95">
        <f t="shared" ref="R194:R206" si="325">SUM(O194-L194)</f>
        <v>0</v>
      </c>
      <c r="S194" s="95">
        <f t="shared" ref="S194" si="326">SUM(T194+U194)</f>
        <v>20000</v>
      </c>
      <c r="T194" s="100">
        <f>SUM(T196)</f>
        <v>20000</v>
      </c>
      <c r="U194" s="100">
        <f>SUM(U196)</f>
        <v>0</v>
      </c>
      <c r="V194" s="95">
        <f t="shared" ref="V194" si="327">SUM(W194+X194)</f>
        <v>20000</v>
      </c>
      <c r="W194" s="100">
        <f>SUM(W196)</f>
        <v>20000</v>
      </c>
      <c r="X194" s="100">
        <f>SUM(X196)</f>
        <v>0</v>
      </c>
      <c r="Y194" s="65">
        <f t="shared" ref="Y194:Y206" si="328">SUM(M194-J194)</f>
        <v>0</v>
      </c>
    </row>
    <row r="195" spans="1:25">
      <c r="A195" s="114"/>
      <c r="B195" s="115"/>
      <c r="C195" s="115"/>
      <c r="D195" s="115"/>
      <c r="E195" s="96" t="s">
        <v>200</v>
      </c>
      <c r="F195" s="115"/>
      <c r="G195" s="95"/>
      <c r="H195" s="62"/>
      <c r="I195" s="62"/>
      <c r="J195" s="95"/>
      <c r="K195" s="62"/>
      <c r="L195" s="62"/>
      <c r="M195" s="95"/>
      <c r="N195" s="62"/>
      <c r="O195" s="62"/>
      <c r="P195" s="95"/>
      <c r="Q195" s="95">
        <f t="shared" si="324"/>
        <v>0</v>
      </c>
      <c r="R195" s="95">
        <f t="shared" si="325"/>
        <v>0</v>
      </c>
      <c r="S195" s="95"/>
      <c r="T195" s="62"/>
      <c r="U195" s="62"/>
      <c r="V195" s="95"/>
      <c r="W195" s="62"/>
      <c r="X195" s="62"/>
      <c r="Y195" s="65"/>
    </row>
    <row r="196" spans="1:25" ht="20.399999999999999">
      <c r="A196" s="114" t="s">
        <v>351</v>
      </c>
      <c r="B196" s="115" t="s">
        <v>341</v>
      </c>
      <c r="C196" s="115" t="s">
        <v>251</v>
      </c>
      <c r="D196" s="115" t="s">
        <v>198</v>
      </c>
      <c r="E196" s="96" t="s">
        <v>350</v>
      </c>
      <c r="F196" s="115"/>
      <c r="G196" s="95">
        <f t="shared" si="320"/>
        <v>21300</v>
      </c>
      <c r="H196" s="62">
        <f>SUM(H198)</f>
        <v>21300</v>
      </c>
      <c r="I196" s="62">
        <f>SUM(I198)</f>
        <v>0</v>
      </c>
      <c r="J196" s="95">
        <f t="shared" ref="J196" si="329">SUM(K196+L196)</f>
        <v>20000</v>
      </c>
      <c r="K196" s="62">
        <f>SUM(K198)</f>
        <v>20000</v>
      </c>
      <c r="L196" s="62">
        <f>SUM(L198)</f>
        <v>0</v>
      </c>
      <c r="M196" s="95">
        <f t="shared" ref="M196" si="330">SUM(N196+O196)</f>
        <v>20000</v>
      </c>
      <c r="N196" s="62">
        <f>SUM(N198)</f>
        <v>20000</v>
      </c>
      <c r="O196" s="62">
        <f>SUM(O198)</f>
        <v>0</v>
      </c>
      <c r="P196" s="95">
        <f t="shared" ref="P196" si="331">SUM(Q196+R196)</f>
        <v>0</v>
      </c>
      <c r="Q196" s="95">
        <f t="shared" si="324"/>
        <v>0</v>
      </c>
      <c r="R196" s="95">
        <f t="shared" si="325"/>
        <v>0</v>
      </c>
      <c r="S196" s="95">
        <f t="shared" ref="S196" si="332">SUM(T196+U196)</f>
        <v>20000</v>
      </c>
      <c r="T196" s="62">
        <f>SUM(T198)</f>
        <v>20000</v>
      </c>
      <c r="U196" s="62">
        <f>SUM(U198)</f>
        <v>0</v>
      </c>
      <c r="V196" s="95">
        <f t="shared" ref="V196" si="333">SUM(W196+X196)</f>
        <v>20000</v>
      </c>
      <c r="W196" s="62">
        <f>SUM(W198)</f>
        <v>20000</v>
      </c>
      <c r="X196" s="62">
        <f>SUM(X198)</f>
        <v>0</v>
      </c>
      <c r="Y196" s="65">
        <f t="shared" si="328"/>
        <v>0</v>
      </c>
    </row>
    <row r="197" spans="1:25">
      <c r="A197" s="114"/>
      <c r="B197" s="115"/>
      <c r="C197" s="115"/>
      <c r="D197" s="115"/>
      <c r="E197" s="96" t="s">
        <v>5</v>
      </c>
      <c r="F197" s="115"/>
      <c r="G197" s="95"/>
      <c r="H197" s="62"/>
      <c r="I197" s="62"/>
      <c r="J197" s="95"/>
      <c r="K197" s="62"/>
      <c r="L197" s="62"/>
      <c r="M197" s="95"/>
      <c r="N197" s="62"/>
      <c r="O197" s="62"/>
      <c r="P197" s="95"/>
      <c r="Q197" s="95">
        <f t="shared" si="324"/>
        <v>0</v>
      </c>
      <c r="R197" s="95">
        <f t="shared" si="325"/>
        <v>0</v>
      </c>
      <c r="S197" s="95"/>
      <c r="T197" s="62"/>
      <c r="U197" s="62"/>
      <c r="V197" s="95"/>
      <c r="W197" s="62"/>
      <c r="X197" s="62"/>
      <c r="Y197" s="65"/>
    </row>
    <row r="198" spans="1:25">
      <c r="A198" s="114"/>
      <c r="B198" s="115"/>
      <c r="C198" s="115"/>
      <c r="D198" s="115"/>
      <c r="E198" s="96" t="s">
        <v>474</v>
      </c>
      <c r="F198" s="115" t="s">
        <v>475</v>
      </c>
      <c r="G198" s="95">
        <f t="shared" si="320"/>
        <v>21300</v>
      </c>
      <c r="H198" s="62">
        <v>21300</v>
      </c>
      <c r="I198" s="62"/>
      <c r="J198" s="95">
        <f t="shared" ref="J198" si="334">SUM(K198+L198)</f>
        <v>20000</v>
      </c>
      <c r="K198" s="62">
        <v>20000</v>
      </c>
      <c r="L198" s="62"/>
      <c r="M198" s="95">
        <f t="shared" ref="M198" si="335">SUM(N198+O198)</f>
        <v>20000</v>
      </c>
      <c r="N198" s="62">
        <v>20000</v>
      </c>
      <c r="O198" s="62"/>
      <c r="P198" s="95">
        <f t="shared" ref="P198" si="336">SUM(Q198+R198)</f>
        <v>0</v>
      </c>
      <c r="Q198" s="95">
        <f t="shared" si="324"/>
        <v>0</v>
      </c>
      <c r="R198" s="95">
        <f t="shared" si="325"/>
        <v>0</v>
      </c>
      <c r="S198" s="95">
        <f t="shared" ref="S198" si="337">SUM(T198+U198)</f>
        <v>20000</v>
      </c>
      <c r="T198" s="62">
        <v>20000</v>
      </c>
      <c r="U198" s="62"/>
      <c r="V198" s="95">
        <f t="shared" ref="V198" si="338">SUM(W198+X198)</f>
        <v>20000</v>
      </c>
      <c r="W198" s="62">
        <v>20000</v>
      </c>
      <c r="X198" s="62"/>
      <c r="Y198" s="65">
        <f t="shared" si="328"/>
        <v>0</v>
      </c>
    </row>
    <row r="199" spans="1:25" s="5" customFormat="1" ht="20.399999999999999">
      <c r="A199" s="116" t="s">
        <v>356</v>
      </c>
      <c r="B199" s="117" t="s">
        <v>357</v>
      </c>
      <c r="C199" s="117" t="s">
        <v>195</v>
      </c>
      <c r="D199" s="117" t="s">
        <v>195</v>
      </c>
      <c r="E199" s="97" t="s">
        <v>358</v>
      </c>
      <c r="F199" s="126"/>
      <c r="G199" s="95">
        <f t="shared" si="320"/>
        <v>0</v>
      </c>
      <c r="H199" s="62">
        <f>SUM(H200)</f>
        <v>0</v>
      </c>
      <c r="I199" s="62">
        <f>SUM(I200)</f>
        <v>0</v>
      </c>
      <c r="J199" s="95">
        <f t="shared" ref="J199" si="339">SUM(K199+L199)</f>
        <v>0</v>
      </c>
      <c r="K199" s="62">
        <f>SUM(K200)</f>
        <v>0</v>
      </c>
      <c r="L199" s="62">
        <f>SUM(L200)</f>
        <v>0</v>
      </c>
      <c r="M199" s="95">
        <f t="shared" ref="M199" si="340">SUM(N199+O199)</f>
        <v>0</v>
      </c>
      <c r="N199" s="62">
        <f>SUM(N200)</f>
        <v>0</v>
      </c>
      <c r="O199" s="62">
        <f>SUM(O200)</f>
        <v>0</v>
      </c>
      <c r="P199" s="95">
        <f t="shared" ref="P199" si="341">SUM(Q199+R199)</f>
        <v>0</v>
      </c>
      <c r="Q199" s="95">
        <f t="shared" si="324"/>
        <v>0</v>
      </c>
      <c r="R199" s="95">
        <f t="shared" si="325"/>
        <v>0</v>
      </c>
      <c r="S199" s="95">
        <f t="shared" ref="S199" si="342">SUM(T199+U199)</f>
        <v>0</v>
      </c>
      <c r="T199" s="62">
        <f>SUM(T200)</f>
        <v>0</v>
      </c>
      <c r="U199" s="62">
        <f>SUM(U200)</f>
        <v>0</v>
      </c>
      <c r="V199" s="95">
        <f t="shared" ref="V199" si="343">SUM(W199+X199)</f>
        <v>0</v>
      </c>
      <c r="W199" s="62">
        <f>SUM(W200)</f>
        <v>0</v>
      </c>
      <c r="X199" s="62">
        <f>SUM(X200)</f>
        <v>0</v>
      </c>
      <c r="Y199" s="65">
        <f t="shared" si="328"/>
        <v>0</v>
      </c>
    </row>
    <row r="200" spans="1:25">
      <c r="A200" s="114"/>
      <c r="B200" s="115"/>
      <c r="C200" s="115"/>
      <c r="D200" s="115"/>
      <c r="E200" s="96" t="s">
        <v>5</v>
      </c>
      <c r="F200" s="115"/>
      <c r="G200" s="95"/>
      <c r="H200" s="62"/>
      <c r="I200" s="62"/>
      <c r="J200" s="95"/>
      <c r="K200" s="62"/>
      <c r="L200" s="62"/>
      <c r="M200" s="95"/>
      <c r="N200" s="62"/>
      <c r="O200" s="62"/>
      <c r="P200" s="95"/>
      <c r="Q200" s="95">
        <f t="shared" si="324"/>
        <v>0</v>
      </c>
      <c r="R200" s="95">
        <f t="shared" si="325"/>
        <v>0</v>
      </c>
      <c r="S200" s="95"/>
      <c r="T200" s="62"/>
      <c r="U200" s="62"/>
      <c r="V200" s="95"/>
      <c r="W200" s="62"/>
      <c r="X200" s="62"/>
      <c r="Y200" s="65"/>
    </row>
    <row r="201" spans="1:25" s="5" customFormat="1" ht="20.399999999999999">
      <c r="A201" s="116" t="s">
        <v>359</v>
      </c>
      <c r="B201" s="117" t="s">
        <v>357</v>
      </c>
      <c r="C201" s="117" t="s">
        <v>198</v>
      </c>
      <c r="D201" s="117" t="s">
        <v>195</v>
      </c>
      <c r="E201" s="97" t="s">
        <v>360</v>
      </c>
      <c r="F201" s="126"/>
      <c r="G201" s="95">
        <f t="shared" si="320"/>
        <v>0</v>
      </c>
      <c r="H201" s="100">
        <f>SUM(H203)</f>
        <v>0</v>
      </c>
      <c r="I201" s="100">
        <f>SUM(I203)</f>
        <v>0</v>
      </c>
      <c r="J201" s="95">
        <f t="shared" ref="J201" si="344">SUM(K201+L201)</f>
        <v>113000</v>
      </c>
      <c r="K201" s="100">
        <f>SUM(K203)</f>
        <v>113000</v>
      </c>
      <c r="L201" s="100">
        <f>SUM(L203)</f>
        <v>0</v>
      </c>
      <c r="M201" s="95">
        <f t="shared" ref="M201" si="345">SUM(N201+O201)</f>
        <v>110000</v>
      </c>
      <c r="N201" s="100">
        <f>SUM(N203)</f>
        <v>110000</v>
      </c>
      <c r="O201" s="100">
        <f>SUM(O203)</f>
        <v>0</v>
      </c>
      <c r="P201" s="95">
        <f t="shared" ref="P201" si="346">SUM(Q201+R201)</f>
        <v>-3000</v>
      </c>
      <c r="Q201" s="95">
        <f t="shared" si="324"/>
        <v>-3000</v>
      </c>
      <c r="R201" s="95">
        <f t="shared" si="325"/>
        <v>0</v>
      </c>
      <c r="S201" s="95">
        <f t="shared" ref="S201" si="347">SUM(T201+U201)</f>
        <v>110000</v>
      </c>
      <c r="T201" s="100">
        <f>SUM(T203)</f>
        <v>110000</v>
      </c>
      <c r="U201" s="100">
        <f>SUM(U203)</f>
        <v>0</v>
      </c>
      <c r="V201" s="95">
        <f t="shared" ref="V201" si="348">SUM(W201+X201)</f>
        <v>110000</v>
      </c>
      <c r="W201" s="100">
        <f>SUM(W203)</f>
        <v>110000</v>
      </c>
      <c r="X201" s="100">
        <f>SUM(X203)</f>
        <v>0</v>
      </c>
      <c r="Y201" s="65">
        <f t="shared" si="328"/>
        <v>-3000</v>
      </c>
    </row>
    <row r="202" spans="1:25">
      <c r="A202" s="114"/>
      <c r="B202" s="115"/>
      <c r="C202" s="115"/>
      <c r="D202" s="115"/>
      <c r="E202" s="96" t="s">
        <v>200</v>
      </c>
      <c r="F202" s="115"/>
      <c r="G202" s="95"/>
      <c r="H202" s="62"/>
      <c r="I202" s="62"/>
      <c r="J202" s="95"/>
      <c r="K202" s="62"/>
      <c r="L202" s="62"/>
      <c r="M202" s="95"/>
      <c r="N202" s="62"/>
      <c r="O202" s="62"/>
      <c r="P202" s="95"/>
      <c r="Q202" s="95">
        <f t="shared" si="324"/>
        <v>0</v>
      </c>
      <c r="R202" s="95">
        <f t="shared" si="325"/>
        <v>0</v>
      </c>
      <c r="S202" s="95"/>
      <c r="T202" s="62"/>
      <c r="U202" s="62"/>
      <c r="V202" s="95"/>
      <c r="W202" s="62"/>
      <c r="X202" s="62"/>
      <c r="Y202" s="65"/>
    </row>
    <row r="203" spans="1:25">
      <c r="A203" s="114" t="s">
        <v>361</v>
      </c>
      <c r="B203" s="115" t="s">
        <v>357</v>
      </c>
      <c r="C203" s="115" t="s">
        <v>198</v>
      </c>
      <c r="D203" s="115" t="s">
        <v>222</v>
      </c>
      <c r="E203" s="96" t="s">
        <v>362</v>
      </c>
      <c r="F203" s="115"/>
      <c r="G203" s="95">
        <f t="shared" si="320"/>
        <v>0</v>
      </c>
      <c r="H203" s="62">
        <f>SUM(H205)</f>
        <v>0</v>
      </c>
      <c r="I203" s="62">
        <f>SUM(I205)</f>
        <v>0</v>
      </c>
      <c r="J203" s="95">
        <f t="shared" ref="J203" si="349">SUM(K203+L203)</f>
        <v>113000</v>
      </c>
      <c r="K203" s="62">
        <f>SUM(K205)</f>
        <v>113000</v>
      </c>
      <c r="L203" s="62">
        <f>SUM(L205)</f>
        <v>0</v>
      </c>
      <c r="M203" s="95">
        <f t="shared" ref="M203" si="350">SUM(N203+O203)</f>
        <v>110000</v>
      </c>
      <c r="N203" s="62">
        <f>SUM(N205)</f>
        <v>110000</v>
      </c>
      <c r="O203" s="62">
        <f>SUM(O205)</f>
        <v>0</v>
      </c>
      <c r="P203" s="95">
        <f t="shared" ref="P203" si="351">SUM(Q203+R203)</f>
        <v>-3000</v>
      </c>
      <c r="Q203" s="95">
        <f t="shared" si="324"/>
        <v>-3000</v>
      </c>
      <c r="R203" s="95">
        <f t="shared" si="325"/>
        <v>0</v>
      </c>
      <c r="S203" s="95">
        <f t="shared" ref="S203" si="352">SUM(T203+U203)</f>
        <v>110000</v>
      </c>
      <c r="T203" s="62">
        <f>SUM(T205)</f>
        <v>110000</v>
      </c>
      <c r="U203" s="62">
        <f>SUM(U205)</f>
        <v>0</v>
      </c>
      <c r="V203" s="95">
        <f t="shared" ref="V203" si="353">SUM(W203+X203)</f>
        <v>110000</v>
      </c>
      <c r="W203" s="62">
        <f>SUM(W205)</f>
        <v>110000</v>
      </c>
      <c r="X203" s="62">
        <f>SUM(X205)</f>
        <v>0</v>
      </c>
      <c r="Y203" s="65">
        <f t="shared" si="328"/>
        <v>-3000</v>
      </c>
    </row>
    <row r="204" spans="1:25">
      <c r="A204" s="114"/>
      <c r="B204" s="115"/>
      <c r="C204" s="115"/>
      <c r="D204" s="115"/>
      <c r="E204" s="96" t="s">
        <v>5</v>
      </c>
      <c r="F204" s="115"/>
      <c r="G204" s="95"/>
      <c r="H204" s="62"/>
      <c r="I204" s="62"/>
      <c r="J204" s="95"/>
      <c r="K204" s="62"/>
      <c r="L204" s="62"/>
      <c r="M204" s="95"/>
      <c r="N204" s="62"/>
      <c r="O204" s="62"/>
      <c r="P204" s="95"/>
      <c r="Q204" s="95">
        <f t="shared" si="324"/>
        <v>0</v>
      </c>
      <c r="R204" s="95">
        <f t="shared" si="325"/>
        <v>0</v>
      </c>
      <c r="S204" s="95"/>
      <c r="T204" s="62"/>
      <c r="U204" s="62"/>
      <c r="V204" s="95"/>
      <c r="W204" s="62"/>
      <c r="X204" s="62"/>
      <c r="Y204" s="65">
        <f t="shared" si="328"/>
        <v>0</v>
      </c>
    </row>
    <row r="205" spans="1:25">
      <c r="A205" s="114"/>
      <c r="B205" s="115"/>
      <c r="C205" s="115"/>
      <c r="D205" s="115"/>
      <c r="E205" s="96" t="s">
        <v>488</v>
      </c>
      <c r="F205" s="115" t="s">
        <v>489</v>
      </c>
      <c r="G205" s="95">
        <f t="shared" si="320"/>
        <v>0</v>
      </c>
      <c r="H205" s="62"/>
      <c r="I205" s="62"/>
      <c r="J205" s="95">
        <f t="shared" ref="J205:J206" si="354">SUM(K205+L205)</f>
        <v>113000</v>
      </c>
      <c r="K205" s="62">
        <v>113000</v>
      </c>
      <c r="L205" s="62"/>
      <c r="M205" s="95">
        <f t="shared" ref="M205:M206" si="355">SUM(N205+O205)</f>
        <v>110000</v>
      </c>
      <c r="N205" s="62">
        <v>110000</v>
      </c>
      <c r="O205" s="62"/>
      <c r="P205" s="95">
        <f t="shared" ref="P205:P206" si="356">SUM(Q205+R205)</f>
        <v>-3000</v>
      </c>
      <c r="Q205" s="95">
        <f t="shared" si="324"/>
        <v>-3000</v>
      </c>
      <c r="R205" s="95">
        <f t="shared" si="325"/>
        <v>0</v>
      </c>
      <c r="S205" s="95">
        <f t="shared" ref="S205:S206" si="357">SUM(T205+U205)</f>
        <v>110000</v>
      </c>
      <c r="T205" s="62">
        <v>110000</v>
      </c>
      <c r="U205" s="62"/>
      <c r="V205" s="95">
        <f t="shared" ref="V205:V206" si="358">SUM(W205+X205)</f>
        <v>110000</v>
      </c>
      <c r="W205" s="62">
        <v>110000</v>
      </c>
      <c r="X205" s="62"/>
      <c r="Y205" s="65">
        <f t="shared" si="328"/>
        <v>-3000</v>
      </c>
    </row>
    <row r="206" spans="1:25" ht="10.8" thickBot="1">
      <c r="A206" s="121"/>
      <c r="B206" s="122"/>
      <c r="C206" s="122"/>
      <c r="D206" s="122"/>
      <c r="E206" s="112" t="s">
        <v>574</v>
      </c>
      <c r="F206" s="122" t="s">
        <v>368</v>
      </c>
      <c r="G206" s="113">
        <f t="shared" si="320"/>
        <v>0</v>
      </c>
      <c r="H206" s="64"/>
      <c r="I206" s="64"/>
      <c r="J206" s="113">
        <f t="shared" si="354"/>
        <v>0</v>
      </c>
      <c r="K206" s="64"/>
      <c r="L206" s="64"/>
      <c r="M206" s="113">
        <f t="shared" si="355"/>
        <v>0</v>
      </c>
      <c r="N206" s="64"/>
      <c r="O206" s="64"/>
      <c r="P206" s="113">
        <f t="shared" si="356"/>
        <v>0</v>
      </c>
      <c r="Q206" s="113">
        <f t="shared" si="324"/>
        <v>0</v>
      </c>
      <c r="R206" s="113">
        <f t="shared" si="325"/>
        <v>0</v>
      </c>
      <c r="S206" s="113">
        <f t="shared" si="357"/>
        <v>0</v>
      </c>
      <c r="T206" s="64"/>
      <c r="U206" s="64"/>
      <c r="V206" s="113">
        <f t="shared" si="358"/>
        <v>0</v>
      </c>
      <c r="W206" s="64"/>
      <c r="X206" s="64"/>
      <c r="Y206" s="68">
        <f t="shared" si="328"/>
        <v>0</v>
      </c>
    </row>
    <row r="208" spans="1:25">
      <c r="H208" s="189" t="s">
        <v>646</v>
      </c>
      <c r="I208" s="189"/>
      <c r="J208" s="189"/>
      <c r="K208" s="189"/>
      <c r="L208" s="189"/>
      <c r="M208" s="189"/>
      <c r="N208" s="189"/>
      <c r="O208" s="189"/>
      <c r="P208" s="189"/>
      <c r="Q208" s="189"/>
    </row>
    <row r="209" spans="8:17"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</row>
    <row r="210" spans="8:17"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</row>
  </sheetData>
  <mergeCells count="27">
    <mergeCell ref="H208:Q210"/>
    <mergeCell ref="F4:F6"/>
    <mergeCell ref="W5:X5"/>
    <mergeCell ref="A2:X2"/>
    <mergeCell ref="E4:E6"/>
    <mergeCell ref="A4:A6"/>
    <mergeCell ref="B4:B6"/>
    <mergeCell ref="C4:C6"/>
    <mergeCell ref="D4:D6"/>
    <mergeCell ref="P4:R4"/>
    <mergeCell ref="P5:P6"/>
    <mergeCell ref="M5:M6"/>
    <mergeCell ref="N5:O5"/>
    <mergeCell ref="S5:S6"/>
    <mergeCell ref="T5:U5"/>
    <mergeCell ref="V5:V6"/>
    <mergeCell ref="Q5:R5"/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</mergeCells>
  <pageMargins left="0.2" right="0.2" top="0.2" bottom="0.2" header="0.2" footer="0.2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</vt:lpstr>
      <vt:lpstr>4</vt:lpstr>
      <vt:lpstr>5</vt:lpstr>
      <vt:lpstr>7</vt:lpstr>
      <vt:lpstr>8</vt:lpstr>
      <vt:lpstr>'2'!Область_печати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Iravabanakan</cp:lastModifiedBy>
  <cp:lastPrinted>2022-10-26T12:14:38Z</cp:lastPrinted>
  <dcterms:created xsi:type="dcterms:W3CDTF">2022-06-16T10:33:45Z</dcterms:created>
  <dcterms:modified xsi:type="dcterms:W3CDTF">2022-10-26T12:15:05Z</dcterms:modified>
</cp:coreProperties>
</file>